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76" yWindow="65401" windowWidth="11595" windowHeight="8445" activeTab="2"/>
  </bookViews>
  <sheets>
    <sheet name="Hoja1" sheetId="1" r:id="rId1"/>
    <sheet name="X RUBRO 2011" sheetId="2" r:id="rId2"/>
    <sheet name="X RUBRO 2014 1 (2)" sheetId="3" r:id="rId3"/>
  </sheets>
  <definedNames>
    <definedName name="_xlnm._FilterDatabase" localSheetId="1" hidden="1">'X RUBRO 2011'!$A$6:$Q$210</definedName>
    <definedName name="_xlnm._FilterDatabase" localSheetId="2" hidden="1">'X RUBRO 2014 1 (2)'!$A$6:$R$192</definedName>
    <definedName name="_xlnm.Print_Area" localSheetId="1">'X RUBRO 2011'!$A$1:$Q$215</definedName>
    <definedName name="_xlnm.Print_Area" localSheetId="2">'X RUBRO 2014 1 (2)'!$A$1:$R$201</definedName>
    <definedName name="_xlnm.Print_Titles" localSheetId="1">'X RUBRO 2011'!$1:$6</definedName>
    <definedName name="_xlnm.Print_Titles" localSheetId="2">'X RUBRO 2014 1 (2)'!$1:$6</definedName>
  </definedNames>
  <calcPr fullCalcOnLoad="1"/>
</workbook>
</file>

<file path=xl/sharedStrings.xml><?xml version="1.0" encoding="utf-8"?>
<sst xmlns="http://schemas.openxmlformats.org/spreadsheetml/2006/main" count="2020" uniqueCount="695">
  <si>
    <t>PARTIDA</t>
  </si>
  <si>
    <t>DESCRIPCION</t>
  </si>
  <si>
    <t>No. INVENTARIO</t>
  </si>
  <si>
    <t>MARCA</t>
  </si>
  <si>
    <t>MODELO</t>
  </si>
  <si>
    <t>No.SERIE</t>
  </si>
  <si>
    <t>No.FACTURA</t>
  </si>
  <si>
    <t>IMPORTE</t>
  </si>
  <si>
    <t>IVA</t>
  </si>
  <si>
    <t>TOTAL</t>
  </si>
  <si>
    <t>FECHA</t>
  </si>
  <si>
    <t>CHEQUE</t>
  </si>
  <si>
    <t>RECURSO</t>
  </si>
  <si>
    <t>OVINOS</t>
  </si>
  <si>
    <t>POA</t>
  </si>
  <si>
    <t>RELOJ CHECADOR</t>
  </si>
  <si>
    <t>ROYAL</t>
  </si>
  <si>
    <t>TC100</t>
  </si>
  <si>
    <t>RP</t>
  </si>
  <si>
    <t>TELEVISION 20"</t>
  </si>
  <si>
    <t>COMPUTADORA</t>
  </si>
  <si>
    <t>IBM</t>
  </si>
  <si>
    <t>NETVISTA M42</t>
  </si>
  <si>
    <t>COMPAQ</t>
  </si>
  <si>
    <t>PRESARIO 4010</t>
  </si>
  <si>
    <t>IMPRESORA LASER JET</t>
  </si>
  <si>
    <t>EPSON</t>
  </si>
  <si>
    <t>EPL-6100</t>
  </si>
  <si>
    <t>LX-300</t>
  </si>
  <si>
    <t>31C28121</t>
  </si>
  <si>
    <t>IMPRESORA STYLUS</t>
  </si>
  <si>
    <t>R300M</t>
  </si>
  <si>
    <t>IMPRESORA MATRIZ DE PUNTO</t>
  </si>
  <si>
    <t>NOBREAK INTELIGENTE</t>
  </si>
  <si>
    <t>LICENCIAS OPAC Y STAFF</t>
  </si>
  <si>
    <t>FAX DE INYECCION</t>
  </si>
  <si>
    <t>HP</t>
  </si>
  <si>
    <t>RUSTICO</t>
  </si>
  <si>
    <t>PODIUM DE MAREDA</t>
  </si>
  <si>
    <t>2 PROYECTOR DE ACETATO</t>
  </si>
  <si>
    <t>31C16882</t>
  </si>
  <si>
    <t>MITZU</t>
  </si>
  <si>
    <t>PODADORA</t>
  </si>
  <si>
    <t>VALSI</t>
  </si>
  <si>
    <t>7HP</t>
  </si>
  <si>
    <t>ACTIVOS FIJOS</t>
  </si>
  <si>
    <t>TOLDOS</t>
  </si>
  <si>
    <t>TERRENO</t>
  </si>
  <si>
    <t>LIBROS DE TEXTO</t>
  </si>
  <si>
    <t>075/001</t>
  </si>
  <si>
    <t>N/A</t>
  </si>
  <si>
    <t>014/001</t>
  </si>
  <si>
    <t>TC21211047</t>
  </si>
  <si>
    <t>015/003</t>
  </si>
  <si>
    <t>010/008</t>
  </si>
  <si>
    <t>KCR0WYW</t>
  </si>
  <si>
    <t>010/002</t>
  </si>
  <si>
    <t>55PXYY6</t>
  </si>
  <si>
    <t>010/001</t>
  </si>
  <si>
    <t>011/002</t>
  </si>
  <si>
    <t>C11C294161</t>
  </si>
  <si>
    <t>ETUY347334</t>
  </si>
  <si>
    <t>011/001</t>
  </si>
  <si>
    <t>EAUAZ000149</t>
  </si>
  <si>
    <t>011/003</t>
  </si>
  <si>
    <t>GCTK000099</t>
  </si>
  <si>
    <t>013/004</t>
  </si>
  <si>
    <t>SR1000</t>
  </si>
  <si>
    <t>SOLA MICRO</t>
  </si>
  <si>
    <t>077/001-003</t>
  </si>
  <si>
    <t xml:space="preserve">HERCULES </t>
  </si>
  <si>
    <t>CANOPY</t>
  </si>
  <si>
    <t>078/001</t>
  </si>
  <si>
    <t>038/001</t>
  </si>
  <si>
    <t>APOLO</t>
  </si>
  <si>
    <t>404-B-000051139</t>
  </si>
  <si>
    <t>038/002</t>
  </si>
  <si>
    <t>404-B-00008952</t>
  </si>
  <si>
    <t>055/001</t>
  </si>
  <si>
    <t>EMP-S1H</t>
  </si>
  <si>
    <t>FWDF482623F</t>
  </si>
  <si>
    <t>VIDEO PROYECTOR POWWERLITE</t>
  </si>
  <si>
    <t xml:space="preserve">CONSOLA </t>
  </si>
  <si>
    <t>080/001</t>
  </si>
  <si>
    <t>BACKE STATE</t>
  </si>
  <si>
    <t>AMH</t>
  </si>
  <si>
    <t>BOCINAS</t>
  </si>
  <si>
    <t>079/001</t>
  </si>
  <si>
    <t>PORTALLAVE DE MADERA</t>
  </si>
  <si>
    <t>CORRALETA DE 3 MTS CUADRADO</t>
  </si>
  <si>
    <t>UNIVERSIDAD TECNOLOGICA DEL USUMACINTA</t>
  </si>
  <si>
    <t>74/001</t>
  </si>
  <si>
    <t>1GNDU03E14D256425</t>
  </si>
  <si>
    <t>74/002</t>
  </si>
  <si>
    <t>8GGTFRC125A137193</t>
  </si>
  <si>
    <t>74/003</t>
  </si>
  <si>
    <t>I 396</t>
  </si>
  <si>
    <t>3HBBMAAR95L140128</t>
  </si>
  <si>
    <t>MOTOBOMBA DE 1HP</t>
  </si>
  <si>
    <t>SIEMENS</t>
  </si>
  <si>
    <t>2 TINACOS ROTOPLAS 2500LTS C/U</t>
  </si>
  <si>
    <t>ROTOPLAS</t>
  </si>
  <si>
    <t>2 BAFLES DE 12"</t>
  </si>
  <si>
    <t>1 CONSOLA AMPLIFICADORA</t>
  </si>
  <si>
    <t>1 SIERRA CIRCULAR</t>
  </si>
  <si>
    <t>BOSH</t>
  </si>
  <si>
    <t>ESCRITORIOS EJECUTIVOS U 12</t>
  </si>
  <si>
    <t>LIJADORA DE BANDA 3X21 INDUS</t>
  </si>
  <si>
    <t>TRUPER</t>
  </si>
  <si>
    <t>TOLDOS 4X12M</t>
  </si>
  <si>
    <t>ESCALERA EXT  8.54 M</t>
  </si>
  <si>
    <t>CUPROM</t>
  </si>
  <si>
    <t>VEHICULOS Y EQUIPOS DE TRANSPORTE</t>
  </si>
  <si>
    <t>GRAN TOTAL</t>
  </si>
  <si>
    <t>TELEVISION DE PLASMA 42"</t>
  </si>
  <si>
    <t>SAMSUMG</t>
  </si>
  <si>
    <t>IMPRESORA HP COLOR</t>
  </si>
  <si>
    <t>LASERJET</t>
  </si>
  <si>
    <t>3600N</t>
  </si>
  <si>
    <t>PELIBUEY</t>
  </si>
  <si>
    <t>CHEVROLET/VENTURE CORTA/VAN/PLACA WLN-7819</t>
  </si>
  <si>
    <t>CHEVROLET/LUV/D.CABINA/CAMION/PICK UP/PLACA VL-32420</t>
  </si>
  <si>
    <t>NAVISTAR INTERNATIONAL/OMNIBUS/AUTOBUS/PLACA 1-UNE-33</t>
  </si>
  <si>
    <t>SOFTWARE SIABUC 8</t>
  </si>
  <si>
    <t>LIBRERO DE PUERTAS</t>
  </si>
  <si>
    <t>PROMEP</t>
  </si>
  <si>
    <t>SILLON EJECUTIVO DE PIEL NEGRO</t>
  </si>
  <si>
    <t>ESTANTE EJECUTIVO</t>
  </si>
  <si>
    <t>LAPTOP TOSHIBA SATEL</t>
  </si>
  <si>
    <t>ZK14089</t>
  </si>
  <si>
    <t>TOSHIBA</t>
  </si>
  <si>
    <t>SP-6810</t>
  </si>
  <si>
    <t>ZK14090</t>
  </si>
  <si>
    <t>MINISPLIT</t>
  </si>
  <si>
    <t>7WA4001Q</t>
  </si>
  <si>
    <t>WHIRPOOL 2HP 220 VTTS</t>
  </si>
  <si>
    <t>HORNO DE MICROONDAS</t>
  </si>
  <si>
    <t>LG</t>
  </si>
  <si>
    <t>ROTOMARTILLO</t>
  </si>
  <si>
    <t>60-DW505</t>
  </si>
  <si>
    <t>COMPRESORES</t>
  </si>
  <si>
    <t>220V FASE 1</t>
  </si>
  <si>
    <t>SALA PIEL MUNICH</t>
  </si>
  <si>
    <t xml:space="preserve">LEATHER MATCH </t>
  </si>
  <si>
    <t>SALA PIEL ARICA</t>
  </si>
  <si>
    <t>HUESO PALACIO</t>
  </si>
  <si>
    <t>TEL UNIV BAM USB 680</t>
  </si>
  <si>
    <t>IUSACEL</t>
  </si>
  <si>
    <t>HCEH-66572</t>
  </si>
  <si>
    <t>SIST. RECLAS. DECIMAL "DEWEY"</t>
  </si>
  <si>
    <t>14 ED 1V.</t>
  </si>
  <si>
    <t>CALENTADOR AUTOMATICO</t>
  </si>
  <si>
    <t>IUSA</t>
  </si>
  <si>
    <t>GLASSING</t>
  </si>
  <si>
    <t>AERADOR TRIFASICO TIPO TURBINA</t>
  </si>
  <si>
    <t>ROUTER INDUSTRIAL 1-3</t>
  </si>
  <si>
    <t>LICENCIA DE SOFTWARE</t>
  </si>
  <si>
    <t xml:space="preserve">TROQUEL </t>
  </si>
  <si>
    <t>NO BREAK</t>
  </si>
  <si>
    <t>RUTEADOR INALAMBRICO</t>
  </si>
  <si>
    <t>KASPERSKY</t>
  </si>
  <si>
    <t>CAMP AGRIM</t>
  </si>
  <si>
    <t>ACCES POINT</t>
  </si>
  <si>
    <t>INTERRUPTOR</t>
  </si>
  <si>
    <t>MOTOBOMBA DE 2HP</t>
  </si>
  <si>
    <t>PASTILLA TRIFASICA T/TABLERO</t>
  </si>
  <si>
    <t>SQUAR</t>
  </si>
  <si>
    <t>PODADORA 20 PUL</t>
  </si>
  <si>
    <t>148CCP</t>
  </si>
  <si>
    <t>IMPRESORA</t>
  </si>
  <si>
    <t>LASER JET P2035N Nergro</t>
  </si>
  <si>
    <t>CE462A#ABA</t>
  </si>
  <si>
    <t>/29</t>
  </si>
  <si>
    <t>CYBERPUERTA SA DE CV</t>
  </si>
  <si>
    <t>SCANER</t>
  </si>
  <si>
    <t>COLOR N8460</t>
  </si>
  <si>
    <t>L2690#BIG</t>
  </si>
  <si>
    <t>MULTISISTEMAS DEL SURESTE SA DE CV</t>
  </si>
  <si>
    <t>ZOBEIDA ZURITA CASAS</t>
  </si>
  <si>
    <t>TELEFONO</t>
  </si>
  <si>
    <t>RADIO MOVIL DIPSA, SA DE CV.</t>
  </si>
  <si>
    <t>KATAHDIN</t>
  </si>
  <si>
    <t>CIPRIAN ANTONIO GARCIA CABRERA</t>
  </si>
  <si>
    <t>BAJA X MUERTE</t>
  </si>
  <si>
    <t>PEDRO FONZ RAMOS</t>
  </si>
  <si>
    <t>BLANCO</t>
  </si>
  <si>
    <t>C156</t>
  </si>
  <si>
    <t>EL PERICO FERRETERO, S DE RL DE CV</t>
  </si>
  <si>
    <t>SOFTWARE DE DISEÑO GRAFICO</t>
  </si>
  <si>
    <t>PROMOTORA MUSICAL SA DE CV</t>
  </si>
  <si>
    <t>PANTALLA LCD 42LD45</t>
  </si>
  <si>
    <t>TIENDAS CHEDRAUI SA DE CV</t>
  </si>
  <si>
    <t>PROYECTOR</t>
  </si>
  <si>
    <t>JOSE ANTONIO LUNA CASTILLO</t>
  </si>
  <si>
    <t>COMPUTADORA MAC 11'</t>
  </si>
  <si>
    <t>COMPUTADORA (10 PC)</t>
  </si>
  <si>
    <t>COMPUTADORA (9 PC)</t>
  </si>
  <si>
    <t>COMPUTADORA (6 PC)</t>
  </si>
  <si>
    <t>$9,145.71 C/U</t>
  </si>
  <si>
    <t>BOMBA</t>
  </si>
  <si>
    <t>JET JB-100</t>
  </si>
  <si>
    <t>C369</t>
  </si>
  <si>
    <t>LECTOR OPTICO</t>
  </si>
  <si>
    <t>VP-200</t>
  </si>
  <si>
    <t>GRABADOS FERNANDES¡Z FERNANDEZ, S.A. DE C.V.</t>
  </si>
  <si>
    <t>MATASELLO</t>
  </si>
  <si>
    <t>CAMARAS DE VIDEO</t>
  </si>
  <si>
    <t xml:space="preserve">CANELA </t>
  </si>
  <si>
    <t>1/2 CHAROLAIS</t>
  </si>
  <si>
    <t>BAJA X MUERTE 08/05/2007</t>
  </si>
  <si>
    <t>BAJA X MUERTE 07/08/2007</t>
  </si>
  <si>
    <t>BAJA X MUERTE 10/12/2009</t>
  </si>
  <si>
    <t>BAJA X MUERTE 19/11/2009</t>
  </si>
  <si>
    <t>BAJA X VTAS 18/01/2010</t>
  </si>
  <si>
    <t>BAJA X MUERTE 04/02/2010</t>
  </si>
  <si>
    <t>BAJA X MUERTE 16/04/2010</t>
  </si>
  <si>
    <t>BAJA X EXTRAVIO ABIGEATO</t>
  </si>
  <si>
    <t>JOSE GUADALUPE DE ANDA GOMEZ</t>
  </si>
  <si>
    <t>CRUCES DE TABASCO, SA DE CV</t>
  </si>
  <si>
    <t>AGENCIAS MERCANTILES SA DE CV</t>
  </si>
  <si>
    <t>ESCRITURA 8458</t>
  </si>
  <si>
    <t>UNION GANADERA DE LA ZONA CENTRAL DEL ESTADO DE VERACRUZ</t>
  </si>
  <si>
    <t>SUMINISTRO, SERVICIOS Y SOLUCIONES DEL SURESTE SA DE CV</t>
  </si>
  <si>
    <t>MULTINFORMATICA SA DE CV</t>
  </si>
  <si>
    <t>GRUPO CORPORATIVO FESSA SA DE CV</t>
  </si>
  <si>
    <t>PREFABRICADOS DE PALENQUE SA DE CV</t>
  </si>
  <si>
    <t>PRODSEET SA DE CV</t>
  </si>
  <si>
    <t>LAURA CRUZ HERNANDEZ</t>
  </si>
  <si>
    <t>RUSOFT SA DE CV</t>
  </si>
  <si>
    <t>MICRONEXT DE MEXICO SA DE CV</t>
  </si>
  <si>
    <t>BARC SOLUCIONES AVANZDAS SA DE CV</t>
  </si>
  <si>
    <t>ELECTRONICA TABASCO SA DE CV</t>
  </si>
  <si>
    <t>EL PUCTE DEL USUMACINTA SA DE CV</t>
  </si>
  <si>
    <t>INFORMACION CIENTIFICA INTERNACIONAL SA DE CV</t>
  </si>
  <si>
    <t>ELEKTRA DEL MILENIO SA DE CV</t>
  </si>
  <si>
    <t>IVONNE BAEZA OCAMPO</t>
  </si>
  <si>
    <t>RECLA A GTOS</t>
  </si>
  <si>
    <t>AZCUE MUEBLES SA DE CV</t>
  </si>
  <si>
    <t>AMADA CANO OSORIO</t>
  </si>
  <si>
    <t>NUEVA WAL MART DE MEXICO S DE RL DE CV</t>
  </si>
  <si>
    <t>COMERCIALIZADORA UNIVERSIDAD DE COLIMA SC</t>
  </si>
  <si>
    <t>JOSE ANTONIO SANCHEZ OLAN</t>
  </si>
  <si>
    <t>DISTRUBUIDORA AYMAR SA DE CV</t>
  </si>
  <si>
    <t>JAVIER JASSO THOMPSON</t>
  </si>
  <si>
    <t>SUMINISTROS , SERVICIOS Y SOLUCIONES DEL SURESTE SA DE CV</t>
  </si>
  <si>
    <t>ALVARO LEYVA MARIN</t>
  </si>
  <si>
    <t>ELIAS MARIN LOPEZ</t>
  </si>
  <si>
    <t>RECL A INV</t>
  </si>
  <si>
    <t>UNIVERSIDAD TECNOLOGICA DE LEON</t>
  </si>
  <si>
    <t>INGNACIO CAMBARNO GUTIERREZ</t>
  </si>
  <si>
    <t>OFIX SA DE CV</t>
  </si>
  <si>
    <t>ECOTAB SA DE CV</t>
  </si>
  <si>
    <t>CLAUDIA OCHOA PAMPILLON</t>
  </si>
  <si>
    <t>AGUSTIN VAZQUEZ VAZQUEZ</t>
  </si>
  <si>
    <t>NUEVA WAL MART DE MEXICO SA DE CV</t>
  </si>
  <si>
    <t>BENJAMIN DIAZ ALONSO</t>
  </si>
  <si>
    <t>OFFICE DEPT DE MEXICO SA DE CV</t>
  </si>
  <si>
    <t>REGL A INV</t>
  </si>
  <si>
    <t>SOCIEDAD PRODUCTORA DE CAMPO MEXICANO SA</t>
  </si>
  <si>
    <t>DISTRIBUIDORA LIVERPOOL SA DE CV</t>
  </si>
  <si>
    <t>BAJA X AJUSTE DE AUDITORIA B2-RE-007-11</t>
  </si>
  <si>
    <t>SONY</t>
  </si>
  <si>
    <t>VIDECAMAR 80GB</t>
  </si>
  <si>
    <t>DCR-RS87</t>
  </si>
  <si>
    <t>CAMARA DIGITAL</t>
  </si>
  <si>
    <t>MACBOOK</t>
  </si>
  <si>
    <t>AIR 13</t>
  </si>
  <si>
    <t>GL</t>
  </si>
  <si>
    <t>SVGA 2000</t>
  </si>
  <si>
    <t>LIBRERO CON PUERTA PERAL</t>
  </si>
  <si>
    <t>CENTRO DE TRABAJO DE VIDRIO</t>
  </si>
  <si>
    <t>SILLA NEXO CHOCOLATE</t>
  </si>
  <si>
    <t>CIRC-LTR</t>
  </si>
  <si>
    <t>CAMARA FOTOGRAFICA COMPACTA</t>
  </si>
  <si>
    <t>COMPUTADORA PORTATIL</t>
  </si>
  <si>
    <t>MACINTOSH</t>
  </si>
  <si>
    <t xml:space="preserve">VIDEO PROYECTOR </t>
  </si>
  <si>
    <t>ALPHA DSLR-A380L</t>
  </si>
  <si>
    <t>SISTEMA CONTINUO, SA DE CV</t>
  </si>
  <si>
    <t>OPTOMA</t>
  </si>
  <si>
    <t>2800 LU</t>
  </si>
  <si>
    <t>DAAD885405</t>
  </si>
  <si>
    <t>CIBER SHOT W350</t>
  </si>
  <si>
    <t>NUEVA WAL MART DE MEXICO, S DE RL DE CV</t>
  </si>
  <si>
    <t>MIGUEL ANGEL SOTO RIVERA</t>
  </si>
  <si>
    <t>DISEÑOS Y MUEBLES MONTECRISTO, SA DE CV</t>
  </si>
  <si>
    <t>OFFICE DEPOT DE MEXICO, SA DE CV</t>
  </si>
  <si>
    <t>LIFESTYLE &amp; TECNOLOGY SA DE CV</t>
  </si>
  <si>
    <t>PROVEEDOR</t>
  </si>
  <si>
    <t>OBSERVACION</t>
  </si>
  <si>
    <t>BOMBA CEMTRIFUGA</t>
  </si>
  <si>
    <t>LASER JET P1606</t>
  </si>
  <si>
    <t>LIUIS MANUEL TOACHE BAUTISTA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</si>
  <si>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</si>
  <si>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LIBRERO DE 5 REPISAS</t>
  </si>
  <si>
    <t>COMPUTADORA LAPTOP</t>
  </si>
  <si>
    <t>M645-SP</t>
  </si>
  <si>
    <t>CAMARA FOTOGRAFICA DIGITAL</t>
  </si>
  <si>
    <t xml:space="preserve">FUJIFILM </t>
  </si>
  <si>
    <t>FINEPIX</t>
  </si>
  <si>
    <t>PAVILION DV4-4080</t>
  </si>
  <si>
    <t>530 T 2600</t>
  </si>
  <si>
    <t>CONACYT</t>
  </si>
  <si>
    <t>THERMO DE ACERO</t>
  </si>
  <si>
    <t>LAB-LINE</t>
  </si>
  <si>
    <t>ROSA IMELDA HERRERA APOLINARES</t>
  </si>
  <si>
    <t xml:space="preserve">IMPRESORA </t>
  </si>
  <si>
    <t>BRAILE</t>
  </si>
  <si>
    <t>UNAD</t>
  </si>
  <si>
    <t>ASOCIACION MEXICANA PARA LA ATENCION DE PERSONAL CON DISCAPACIDAD VISUAL, I.A.P.</t>
  </si>
  <si>
    <t xml:space="preserve">LECTOR OPTICO </t>
  </si>
  <si>
    <t>CCTV</t>
  </si>
  <si>
    <t>SUMAS</t>
  </si>
  <si>
    <t>RECLAS</t>
  </si>
  <si>
    <t>EST</t>
  </si>
  <si>
    <t xml:space="preserve">SILLON EJECUTIVO </t>
  </si>
  <si>
    <t>MOBILIARIO Y EQ DE ADMON</t>
  </si>
  <si>
    <t>MOB Y EQ EDUCACIONAL Y RECREATIVO</t>
  </si>
  <si>
    <t>VIDEO RPOYECTOR</t>
  </si>
  <si>
    <t>RECLAS ITIFE</t>
  </si>
  <si>
    <t>MEZCLADORA</t>
  </si>
  <si>
    <t xml:space="preserve">TRASPASO ITIFE </t>
  </si>
  <si>
    <t>MAQ OTROS EQ Y HERRAMIENTAS</t>
  </si>
  <si>
    <t>C3317</t>
  </si>
  <si>
    <t>ASPIRADORA</t>
  </si>
  <si>
    <t>HIDROLAVADORA</t>
  </si>
  <si>
    <t>ACTIVOS BIOLOGICOS</t>
  </si>
  <si>
    <t>BORREGA MUERTA 02/08/2012 1</t>
  </si>
  <si>
    <t>BORREGA VENDIDA 21/08/2012 5</t>
  </si>
  <si>
    <t>BORREGA VENDIDA 21/08/2012 7</t>
  </si>
  <si>
    <t>BORREGA MUERTA 13/08/2012 25</t>
  </si>
  <si>
    <t>BORREGA VENDIDA 21/08/2012 27</t>
  </si>
  <si>
    <t>BORREGA MUERTA 28/08/2012 43</t>
  </si>
  <si>
    <t>BORREGA VENDIDA 03/09/2012 134</t>
  </si>
  <si>
    <t>BORREGA VENDIDA 21/08/2012 164</t>
  </si>
  <si>
    <t>BORREGA VENDIDA 21/08/2012 170</t>
  </si>
  <si>
    <t>BORREGO MUERTO 04/08/2012 335</t>
  </si>
  <si>
    <t>BORREGO MUERTO 10/08/2012 339</t>
  </si>
  <si>
    <t>BORREGA VENDIDA 21/08/2012 344</t>
  </si>
  <si>
    <t>BORREGA VENDIDA 21/08/2012 348</t>
  </si>
  <si>
    <t xml:space="preserve">BORERGA VENDIDA 21/08/2012 350 </t>
  </si>
  <si>
    <t>BORREGA VENDIDA 21/08/2012 374</t>
  </si>
  <si>
    <t>BORREGA VENDIDA 21/08/2012 380</t>
  </si>
  <si>
    <t>BORREGA VENDIDA 21/08/2012 383</t>
  </si>
  <si>
    <t>BORREGA MUERTA 13/08/2012 376</t>
  </si>
  <si>
    <t>LICENCIAS</t>
  </si>
  <si>
    <t>OFFICE MAC</t>
  </si>
  <si>
    <t>EDIFICIOS NO HABITACIONALES</t>
  </si>
  <si>
    <t xml:space="preserve">CALLE DE ACCESO </t>
  </si>
  <si>
    <t>CITTAI</t>
  </si>
  <si>
    <t>CONSTRUCCION 1RA ETAPA</t>
  </si>
  <si>
    <t>CONCLUISION 1RA ETAPA</t>
  </si>
  <si>
    <t>BIBLIOTECA</t>
  </si>
  <si>
    <t>ADECUACION DE INST Y ESP LAB PESADO</t>
  </si>
  <si>
    <t>LABORATORIO</t>
  </si>
  <si>
    <t>CONCLUSION CITTAI</t>
  </si>
  <si>
    <t>LABORATORIO PESADO</t>
  </si>
  <si>
    <t>LIBRERO</t>
  </si>
  <si>
    <t>PROMEP 12</t>
  </si>
  <si>
    <t>OFFICE DEPOT DE MEXICO SA DE CV</t>
  </si>
  <si>
    <t>YOLANDA RAMON GARCIA</t>
  </si>
  <si>
    <t>RECLAS ITIFE 1530 LIBROS</t>
  </si>
  <si>
    <t>TRASPASO ITIFE 1530 LIBROS</t>
  </si>
  <si>
    <t>RECLAS ITIFE 2633NIENES MUBLES</t>
  </si>
  <si>
    <t xml:space="preserve">TRASPASO ITIFE  </t>
  </si>
  <si>
    <t>CRRYSTELL HERNANDEZ LOPEZ</t>
  </si>
  <si>
    <t>EL PERICO FERRETERO S DE RL DE CV</t>
  </si>
  <si>
    <t>BORREGA VENDIDA 21/08/2012 4179</t>
  </si>
  <si>
    <t>BORREGA VENDIDA 21/08/2012 4188</t>
  </si>
  <si>
    <t>BORREGA VENDIDA 21/08/2012 4195</t>
  </si>
  <si>
    <t>BORREGA VENDIDA 21808/2012 4199</t>
  </si>
  <si>
    <t>BAMBA JET AQUAPAK</t>
  </si>
  <si>
    <t>BOMBA CENTRIFUJA</t>
  </si>
  <si>
    <t>TALADRO</t>
  </si>
  <si>
    <t>IMPRESORA LASER</t>
  </si>
  <si>
    <t>GUILLOTINA</t>
  </si>
  <si>
    <t>TELEFONO FAX</t>
  </si>
  <si>
    <t>ENGARGOLADORA</t>
  </si>
  <si>
    <t>CAMARA FOROGRAFICA</t>
  </si>
  <si>
    <t>BICINAS</t>
  </si>
  <si>
    <t>BOMBAS MOTORES Y HERRAMIENTAS SA DE CV</t>
  </si>
  <si>
    <t>MARTHA GUADALUPE PADILLA MENDEZ</t>
  </si>
  <si>
    <t>ELVIA VAZQUEZ ARCE</t>
  </si>
  <si>
    <t>HI COOL MEXICO SA DE CV</t>
  </si>
  <si>
    <t>NUEVA WALMART DE MEXICO SA DE CV</t>
  </si>
  <si>
    <t>2 PODADORAS</t>
  </si>
  <si>
    <t>BASCULA DE ENFERMERIA</t>
  </si>
  <si>
    <t>BIBLIOGRAFIA</t>
  </si>
  <si>
    <t>LICENCIA DE COMUTADOR</t>
  </si>
  <si>
    <t>CONMUTADOR</t>
  </si>
  <si>
    <t>T011608</t>
  </si>
  <si>
    <t>ENRIQUE COTERA REGALADO</t>
  </si>
  <si>
    <t>RIGOBERTO REYES BAEZA</t>
  </si>
  <si>
    <t>TNET SA DE CV</t>
  </si>
  <si>
    <t>25 COMP DE ESCRIT HP</t>
  </si>
  <si>
    <t>3 COMPUTADORAS DE ESCR</t>
  </si>
  <si>
    <t>OUTSORCING BUSSINES SOLUTIONS SA DE CV</t>
  </si>
  <si>
    <t>SERVICIOS E INSUMOS DEL SURESTE SA DE CV</t>
  </si>
  <si>
    <t>PIFI 11</t>
  </si>
  <si>
    <t>LAPTOP</t>
  </si>
  <si>
    <t>SERVIDOR</t>
  </si>
  <si>
    <t>CIRCUITO CERRADO</t>
  </si>
  <si>
    <t>1 PROYECTOR</t>
  </si>
  <si>
    <t>SOFTWARE VISUAL STUDIO</t>
  </si>
  <si>
    <t>SOFTWARE MICROSOFT SQL</t>
  </si>
  <si>
    <t>TABLETA</t>
  </si>
  <si>
    <t>CAMARA DE DOCUMENTOS</t>
  </si>
  <si>
    <t>PIZARRON INTERACTIVO</t>
  </si>
  <si>
    <t>PRESENTADOR INALAMBRICO</t>
  </si>
  <si>
    <t>CONTROLADOR</t>
  </si>
  <si>
    <t>AMPLIFICADOR</t>
  </si>
  <si>
    <t>MICROFONO</t>
  </si>
  <si>
    <t>VIDEO</t>
  </si>
  <si>
    <t>PANTALLA ELECTRICA</t>
  </si>
  <si>
    <t>ACCO DISTRIBUIDORA TABASQUEÑA SA DE CV</t>
  </si>
  <si>
    <t>PIFI 12</t>
  </si>
  <si>
    <t>COMPUTADORA DE ESCRITORIO</t>
  </si>
  <si>
    <t>31 COMP DE ESRCIT Imac</t>
  </si>
  <si>
    <t>3 COMP DE ESCRIT HP</t>
  </si>
  <si>
    <t>9 LAPTOP NOREBOOK</t>
  </si>
  <si>
    <t>6 COMP NOTEBOOK</t>
  </si>
  <si>
    <t>PLOTTER MIMAKI</t>
  </si>
  <si>
    <t>IMPRESORA TABLOIDE</t>
  </si>
  <si>
    <t xml:space="preserve">BIBLIOGRAFIA </t>
  </si>
  <si>
    <t>T092672</t>
  </si>
  <si>
    <t>T074355</t>
  </si>
  <si>
    <t>T075467</t>
  </si>
  <si>
    <t>T131639</t>
  </si>
  <si>
    <t>SISTEMA CONTINUO SA DE CV</t>
  </si>
  <si>
    <t>INGENIERIA EN MANTENIMIENTO Y SISTEMA DE DEL GOLFO SA DE CV</t>
  </si>
  <si>
    <t>PAPELES VINILOS Y LONAS SA DE CV</t>
  </si>
  <si>
    <t xml:space="preserve">EMPRESA DE PUBLICACIONES REP SA DE CV </t>
  </si>
  <si>
    <t>FAC 11</t>
  </si>
  <si>
    <t>10 COMP DE ESCRIT HP</t>
  </si>
  <si>
    <t>SOFTWARE DE HORNO MICROONDAS</t>
  </si>
  <si>
    <t>ACERBO BIBLIOGRAFICO</t>
  </si>
  <si>
    <t>14 VIDEO PROYECTOR</t>
  </si>
  <si>
    <t>SOFTWARE (COREL DRAW)</t>
  </si>
  <si>
    <t>SUPRESOSR DE PICOS</t>
  </si>
  <si>
    <t>SOFTWARE P/MAESTRO Y ALUMNOS</t>
  </si>
  <si>
    <t>SISTEMA INTEGRADO</t>
  </si>
  <si>
    <t>B154</t>
  </si>
  <si>
    <t>T085961</t>
  </si>
  <si>
    <t>T046208</t>
  </si>
  <si>
    <t>T110031</t>
  </si>
  <si>
    <t>ANTON PAAR MEXICO SA DE CV</t>
  </si>
  <si>
    <t xml:space="preserve">AGENCIA DE PUBLICACIONES MEXICO CENTRAL </t>
  </si>
  <si>
    <t>SERVICIOS TABASCO SA DE CV</t>
  </si>
  <si>
    <t>FERNANDO JAVIER ORTIZ MALDONADO</t>
  </si>
  <si>
    <t>CENTRO CULTURAL MULTIMEDIA DE LENGUAS SC</t>
  </si>
  <si>
    <t>FOLISERVIS SA DE CV</t>
  </si>
  <si>
    <t>ROGOBERTO REYES BAEZA</t>
  </si>
  <si>
    <t>FAC 10</t>
  </si>
  <si>
    <t>CAMARA FOTOGRAFICA</t>
  </si>
  <si>
    <t>LAPTOP MACBOOK</t>
  </si>
  <si>
    <t>CAMARA ELECTROFORES</t>
  </si>
  <si>
    <t>MICROPIPETAS</t>
  </si>
  <si>
    <t>SERVICIO COMPUTADORAS DEL SURESTE SA DE CV</t>
  </si>
  <si>
    <t>CRISSOF DE MEXICO S DE RL DE CV</t>
  </si>
  <si>
    <t>PROMEP 13</t>
  </si>
  <si>
    <t>VEHICULO HONDA</t>
  </si>
  <si>
    <t>VEHICULO NISSAN DOBLE C</t>
  </si>
  <si>
    <t>VEHICULO TIIDA SEDAN</t>
  </si>
  <si>
    <t>T200500</t>
  </si>
  <si>
    <t>SURAUTO TABASCO SA DE CV</t>
  </si>
  <si>
    <t>CHIAPAS EUROMOTRIZ SA DE CV</t>
  </si>
  <si>
    <t>PEMEX</t>
  </si>
  <si>
    <t>LICENCIAS SOFTWARE INTERACTIVO</t>
  </si>
  <si>
    <t>B125</t>
  </si>
  <si>
    <t>T066369</t>
  </si>
  <si>
    <t>T124149</t>
  </si>
  <si>
    <t>T095953</t>
  </si>
  <si>
    <t>FAC 12</t>
  </si>
  <si>
    <t>COMPUTADORA ENSAMBLADA</t>
  </si>
  <si>
    <t>LIECENCIA NOMIPAQ 2014</t>
  </si>
  <si>
    <t>PLATAFORMA DE VIDEO CONFERENCIA</t>
  </si>
  <si>
    <t>VT361</t>
  </si>
  <si>
    <t>D66</t>
  </si>
  <si>
    <t>A8</t>
  </si>
  <si>
    <t>A2171</t>
  </si>
  <si>
    <t>GRUPO ASESOR Y CONSULTOR CEYKA SA DE CV</t>
  </si>
  <si>
    <t>GROENPUNT SA DE CV</t>
  </si>
  <si>
    <t>OUTSOURCING BUSSINES SOLUTIONS SA DE CV</t>
  </si>
  <si>
    <t>RADIKAL SYSTEMS SA DE CV</t>
  </si>
  <si>
    <t>FAC 13</t>
  </si>
  <si>
    <t xml:space="preserve">SOFTWARE </t>
  </si>
  <si>
    <t>T 104262</t>
  </si>
  <si>
    <t>OPERADORA S.A.G.A. DEL SURESTE S.A. DE C.V.</t>
  </si>
  <si>
    <t>PLATAFORMA DE VIDEO</t>
  </si>
  <si>
    <t>LICENCIA MULTIPUNTO</t>
  </si>
  <si>
    <t>PLATAFORMA DE SOFTWARE</t>
  </si>
  <si>
    <t>MICROFONO DE TECHO</t>
  </si>
  <si>
    <t>LICENCIA PARA PLATAFORMA DE VODEO</t>
  </si>
  <si>
    <t>EQUIPO MICRO KJELDHAL</t>
  </si>
  <si>
    <t>UNIDAD EXTRACTORA DE SOLIDOS-LIQ</t>
  </si>
  <si>
    <t>A2276</t>
  </si>
  <si>
    <t>D152</t>
  </si>
  <si>
    <t>A86</t>
  </si>
  <si>
    <t>T106876</t>
  </si>
  <si>
    <t>1T6876</t>
  </si>
  <si>
    <t>T127683</t>
  </si>
  <si>
    <t>T105018</t>
  </si>
  <si>
    <t>SUMINISTRO, TECNOLOGIA Y CENECTIVIDAD TOTAL SA DE CV</t>
  </si>
  <si>
    <t>KARLA RUBI SANCHEZ CRUZ</t>
  </si>
  <si>
    <t>SKILL TECNOLOGY SA DE CV</t>
  </si>
  <si>
    <t>ESCANER  MR HP, MD SCANJET 5590</t>
  </si>
  <si>
    <t>D163</t>
  </si>
  <si>
    <t>MANOMETRO DE PRESION</t>
  </si>
  <si>
    <t>SUSCRIPCION ANUAL DE MICROSOFT 2014</t>
  </si>
  <si>
    <t>VIG505</t>
  </si>
  <si>
    <t>UD050-1-F020785</t>
  </si>
  <si>
    <t>T034109</t>
  </si>
  <si>
    <t>T133524</t>
  </si>
  <si>
    <t>VIRGILIO GUAJARDO SA DE CV</t>
  </si>
  <si>
    <t>GAMA SISTEMAS SA DE CV</t>
  </si>
  <si>
    <t>COMPRESOR 5HP 190L TANQUE VERTICAL</t>
  </si>
  <si>
    <t>AA151</t>
  </si>
  <si>
    <t>T109201</t>
  </si>
  <si>
    <t>HILDA SOBERANO GOMEZ</t>
  </si>
  <si>
    <t>PANTALLA DE 55 PULGADAS FULL HD LED PHILLIPS</t>
  </si>
  <si>
    <t>MICROFONOS SHURE ALAMBRICO MOD PG58</t>
  </si>
  <si>
    <t>MICROFONOS SHURE INHALAMBRICO DE 2VIAS C/2 MICROFONO</t>
  </si>
  <si>
    <t>MICROFONOS SHURE INHALAMBRICO MOD PG58</t>
  </si>
  <si>
    <t>CAMARA DIGITAL FOTOGRAFICA SONY</t>
  </si>
  <si>
    <t>CONSOLA AMPLIFICADORA DE 8 CANALES</t>
  </si>
  <si>
    <t>CAMARA DIGITAL FOTOGRAFICA NIKON</t>
  </si>
  <si>
    <t>BAFLES 350WATSS PASIVOS</t>
  </si>
  <si>
    <t>FUENTE GRANDE</t>
  </si>
  <si>
    <t>MAQUINA SOLDADORA AC180</t>
  </si>
  <si>
    <t>BALANZA ANALITICA ADVENTURER PRO CALIBRACION INTERNA MARCA OHAUS</t>
  </si>
  <si>
    <t>A387</t>
  </si>
  <si>
    <t>IHGCIE 119872</t>
  </si>
  <si>
    <t>MER0003459</t>
  </si>
  <si>
    <t>T096712</t>
  </si>
  <si>
    <t>T056700</t>
  </si>
  <si>
    <t>C56</t>
  </si>
  <si>
    <t>T040555</t>
  </si>
  <si>
    <t>GERADO DAVID SARAO CENTENO</t>
  </si>
  <si>
    <t>GABRIELA DEL CARMEN ADRIANO VAZQUEZ</t>
  </si>
  <si>
    <t>HOME DEPOT MEXICO S DE RL DE CV</t>
  </si>
  <si>
    <t>MERIEQUIPOS S A</t>
  </si>
  <si>
    <t>EQUIPO PARA CORTE Y SOLDADURA DE METAL PARA TRABAJO MEDIANO</t>
  </si>
  <si>
    <t>JORGE AGUSTIN OVANDO CAPDEPONT</t>
  </si>
  <si>
    <t>CA</t>
  </si>
  <si>
    <t>ESCANNER LIDE 110 RESOLUCION OPTICA DE 2400X4800 DPI</t>
  </si>
  <si>
    <t>IMPRESORA MULTIFUNCIONAL SSMSUNG</t>
  </si>
  <si>
    <t>ESCANNER E IMPRESORA MULTIFUNCIONAL</t>
  </si>
  <si>
    <t>MINISPLIT MR MIRAGE MOD SAMSUNG 15 DE 1800 BTU</t>
  </si>
  <si>
    <t>GUITARRAS CERRO E ACUSTICA</t>
  </si>
  <si>
    <t xml:space="preserve">JUEGO DE SILLAS PARA JARDIN </t>
  </si>
  <si>
    <t>A11</t>
  </si>
  <si>
    <t>A12</t>
  </si>
  <si>
    <t>E720</t>
  </si>
  <si>
    <t>T 121406</t>
  </si>
  <si>
    <t>T 127943</t>
  </si>
  <si>
    <t>T 072279</t>
  </si>
  <si>
    <t>T 147403</t>
  </si>
  <si>
    <t>C 5562</t>
  </si>
  <si>
    <t>GERARDO DAVID SARAO CENTENO</t>
  </si>
  <si>
    <t>LAZARO BOLON CRUZ</t>
  </si>
  <si>
    <t>DIGITAL DE CARDENAS SA DE CV</t>
  </si>
  <si>
    <t>SEBASTIAN ALVARADO CRUZ</t>
  </si>
  <si>
    <t>PROEXOEES 2014</t>
  </si>
  <si>
    <t>SERV TEC</t>
  </si>
  <si>
    <t>39 COMPUTADORAS DE ESCRITORIOS ACER</t>
  </si>
  <si>
    <t>DESBROZADORA HOMELITE GAS RECTA 17</t>
  </si>
  <si>
    <t>LICENCIA PARA ESQUIPO SONY VEGA PRO SUITE 13</t>
  </si>
  <si>
    <t>PA13862</t>
  </si>
  <si>
    <t>IHGCIE148269</t>
  </si>
  <si>
    <t>A25</t>
  </si>
  <si>
    <t>T096657</t>
  </si>
  <si>
    <t>CH 137</t>
  </si>
  <si>
    <t>T066896</t>
  </si>
  <si>
    <t>COMERCIALIZADORA FERRER PC SA DE CV</t>
  </si>
  <si>
    <t xml:space="preserve">UNCLUSION DE GENERO </t>
  </si>
  <si>
    <t>MULTIPARAMETRO Y TURBIDIMETRO</t>
  </si>
  <si>
    <t>VEHICULOS</t>
  </si>
  <si>
    <t>A30109</t>
  </si>
  <si>
    <t>AVD2104</t>
  </si>
  <si>
    <t>T151296</t>
  </si>
  <si>
    <t>T108325 Y T109377</t>
  </si>
  <si>
    <t>HANNAPRO SA DE CV</t>
  </si>
  <si>
    <t>AUTOS POPULARES DE LA CHONTALPA SA DE CV</t>
  </si>
  <si>
    <t>PLATAFORMA DE VIDEOCONFERENCIA MOVIL</t>
  </si>
  <si>
    <t>SUMINISTRO, TECNOLOGÍA Y CONECTIVIDAD TOTAL SA DE CV</t>
  </si>
  <si>
    <t>MAT Y EQ PARA ADECUACION EN SALAS DE VIDEOCONFERENCIA</t>
  </si>
  <si>
    <t>FUENTE PARA AREAS VERDES</t>
  </si>
  <si>
    <t>GRACIELA DEL CARMEN ADRIANO VAZQUEZ</t>
  </si>
  <si>
    <t>INVENTARIO DE BIENES MUEBLES</t>
  </si>
  <si>
    <t xml:space="preserve"> NUM. INV.</t>
  </si>
  <si>
    <r>
      <t>ARTICULO</t>
    </r>
    <r>
      <rPr>
        <b/>
        <vertAlign val="superscript"/>
        <sz val="12"/>
        <rFont val="Arial"/>
        <family val="2"/>
      </rPr>
      <t>2</t>
    </r>
  </si>
  <si>
    <t>SERIE</t>
  </si>
  <si>
    <r>
      <t>UBICACIÓN</t>
    </r>
    <r>
      <rPr>
        <b/>
        <vertAlign val="superscript"/>
        <sz val="12"/>
        <rFont val="Arial"/>
        <family val="2"/>
      </rPr>
      <t>5</t>
    </r>
  </si>
  <si>
    <r>
      <t>USUARIO</t>
    </r>
    <r>
      <rPr>
        <b/>
        <vertAlign val="superscript"/>
        <sz val="12"/>
        <rFont val="Arial"/>
        <family val="2"/>
      </rPr>
      <t>6</t>
    </r>
  </si>
  <si>
    <t>I V A</t>
  </si>
  <si>
    <t>FECHA DE FACTURA</t>
  </si>
  <si>
    <t>NUMERO DE FACTURA</t>
  </si>
  <si>
    <t>CHEQUE No.</t>
  </si>
  <si>
    <t xml:space="preserve"> TIPO RECURSO</t>
  </si>
  <si>
    <t>RECLASICAR</t>
  </si>
  <si>
    <t>ESCRITORIO BASICO GRAFITO</t>
  </si>
  <si>
    <t>CRISA</t>
  </si>
  <si>
    <t>G103S</t>
  </si>
  <si>
    <t>DEPTO. SERVICIOS ESCOLARES</t>
  </si>
  <si>
    <t>LIC. INGREED ZAMORANO LEZAMA</t>
  </si>
  <si>
    <t>31A49060</t>
  </si>
  <si>
    <t>UTU</t>
  </si>
  <si>
    <t>ESCRITORIO BASICO MAPLE</t>
  </si>
  <si>
    <t>M103S</t>
  </si>
  <si>
    <t>MESA MULTIUSOS GRAFITO</t>
  </si>
  <si>
    <t>G111</t>
  </si>
  <si>
    <t>SILLA SECRETARIAL S/BRAZOS NGRO W419</t>
  </si>
  <si>
    <t>OFFICE M</t>
  </si>
  <si>
    <t>SE-01</t>
  </si>
  <si>
    <t>ESC P/COMP MAPLE C/PORTA CD'S</t>
  </si>
  <si>
    <t>DIRECCION DE ADMON. Y FINANZAS</t>
  </si>
  <si>
    <t>CONCEPCION MAGAÑA MORALES</t>
  </si>
  <si>
    <t>MOTOR MONOFASICO</t>
  </si>
  <si>
    <t>BODEGA</t>
  </si>
  <si>
    <t>ING. JULIO EVERARDO RAMIREZ AGUIRRE</t>
  </si>
  <si>
    <t>DISTRIBUIDORA AYMAR SA DE CV</t>
  </si>
  <si>
    <t>LIBROS PARA LA BILBIOTECA 2 CONTABILIDAD</t>
  </si>
  <si>
    <t>AZALEA CORAL OJEDA</t>
  </si>
  <si>
    <t>DAVID PEREZ LOPEZ</t>
  </si>
  <si>
    <t>LIBROS PARA LA BILBIOTECA</t>
  </si>
  <si>
    <t>DEPTO. SERV. GEN</t>
  </si>
  <si>
    <t>MATERIAL PARA BIBLIOTECA</t>
  </si>
  <si>
    <t>UNIVERSIDAD NACIONAL AUTONOMA DE MEXICO</t>
  </si>
  <si>
    <t>SILLONES EJECUTIVOS NEGROS</t>
  </si>
  <si>
    <t>TABURETE CHICO</t>
  </si>
  <si>
    <t>PALACIO</t>
  </si>
  <si>
    <t>AZCUE MUBLES SA DE CV</t>
  </si>
  <si>
    <t>LIBRERO DE 5 REPISA</t>
  </si>
  <si>
    <t>PROMEP 2008</t>
  </si>
  <si>
    <t>EN COMODATO CON LA UNACH</t>
  </si>
  <si>
    <t>IMPRESORA HP DESJET</t>
  </si>
  <si>
    <t>LIBRERO VERT 2 GAVETAS</t>
  </si>
  <si>
    <t>PROMEP 2010</t>
  </si>
  <si>
    <t>PROMEP 2011</t>
  </si>
  <si>
    <t>LIBRERO DE 6 ESPACIOS</t>
  </si>
  <si>
    <t>ARCHIVERO VERTICAL 2 GAVETAS</t>
  </si>
  <si>
    <t>EQUIPAMIENTO</t>
  </si>
  <si>
    <t>ITIFE EDI DOCENCIA</t>
  </si>
  <si>
    <t>COMPUTADORAS Y SISTEMAS DE TABASCO SA DE CV</t>
  </si>
  <si>
    <t>PROVEEDORA DE OFICINAS DE VILLAHERMOSA SA DE CV</t>
  </si>
  <si>
    <t>LA RED CORPORATIVO SA DE CV</t>
  </si>
  <si>
    <t>MEGADISEÑO ARO SA DE CV</t>
  </si>
  <si>
    <t>DESARROLLO INFORMATICO DEL SURESTE SA DE CV</t>
  </si>
  <si>
    <t>MOBILIARIO Y EQUIPO SA DE CV</t>
  </si>
  <si>
    <t>REFRIMAQ SA DE CV</t>
  </si>
  <si>
    <t>METALES COMBINADOS SA  DE CV</t>
  </si>
  <si>
    <t>COMERCIAL ALTAPA SA DE CV</t>
  </si>
  <si>
    <t>ITIFE EDI LAB PESADO</t>
  </si>
  <si>
    <t>SUMINISTROS Y SOLUCIONES DEL SURESTE SA DE CV</t>
  </si>
  <si>
    <t>IS PARTNER SA DE CV</t>
  </si>
  <si>
    <t>PROCOMSA DEL SURESTE SA DE CV</t>
  </si>
  <si>
    <t>GREGORIO CABRERA BERNAT</t>
  </si>
  <si>
    <t>GONHER PRO AUDIO SA DE CV</t>
  </si>
  <si>
    <t>COMERCIALIZADORA DE EQUIPOS PARA LA ENSEÑNAZA SA DE CV</t>
  </si>
  <si>
    <t>FLEXILAB SA DE CV</t>
  </si>
  <si>
    <t>MERIEQUIPOS SA DE CV</t>
  </si>
  <si>
    <t>EQUIPOS COMPUTACIONALES DE MEXICO SA DE CV</t>
  </si>
  <si>
    <t>54056-67(53661)</t>
  </si>
  <si>
    <t>COLOR CASSETTES SA DE CV</t>
  </si>
  <si>
    <t>54056-67(54092)</t>
  </si>
  <si>
    <t>POLINOX SA DE CV</t>
  </si>
  <si>
    <t>MAQUINARIA JERSA SA DE CV</t>
  </si>
  <si>
    <t>INTERNACIONAL PROVEEDORA DE INDUSTRIAS SA DE CV</t>
  </si>
  <si>
    <t>PERKIN ELMER DE MEXICO SA DE CV</t>
  </si>
  <si>
    <t>JOSE GUSTAVO TORRES PENICHE</t>
  </si>
  <si>
    <t>39905-07</t>
  </si>
  <si>
    <t>REACTIVOS Y EQUIPOS DEL SURESTE SA DE CV</t>
  </si>
  <si>
    <t>ITIFE EDI D BIBLIOTECA</t>
  </si>
  <si>
    <t>VELUETA HERNANDEZ SELENE GUADALUPE</t>
  </si>
  <si>
    <t>INGENIERIA EN MANTENIMIENTO Y SISTEMAS DEL GOLFO SA DE CV</t>
  </si>
  <si>
    <t>OFIK DEL GOLFO SA DE CV</t>
  </si>
  <si>
    <t>BIBLOMODEL SA DE CV</t>
  </si>
  <si>
    <t>PROMOTORA COMERCIAL TORRES BATIZ SA DE CV</t>
  </si>
  <si>
    <t>ITIFE EDI VARIOS</t>
  </si>
  <si>
    <t>DULCE VIRIDIANA OLGUIN ALONSO</t>
  </si>
  <si>
    <t>PROVEEDORA DE TABASCO SA DE CV</t>
  </si>
  <si>
    <t>OFFICE MUEBLES, SA DE CV</t>
  </si>
  <si>
    <t>METASOLUTIONS DE MEXICO SA DE CV</t>
  </si>
  <si>
    <t>EDMANA INDUSTRIAL SA DE CV</t>
  </si>
  <si>
    <t>MUEBLES OFFICE DE TABASCO SA DE CV</t>
  </si>
  <si>
    <t>RICARDO TORRES MORENO</t>
  </si>
  <si>
    <t xml:space="preserve">10054-57 </t>
  </si>
  <si>
    <t>10208-09</t>
  </si>
  <si>
    <t>ITIIFE EDI D TURISMO</t>
  </si>
  <si>
    <t>FELIX MANUEL DE LA TORRE RIVERA</t>
  </si>
  <si>
    <t>ACERVO BILIOGRAFICO</t>
  </si>
  <si>
    <t>8B2838</t>
  </si>
  <si>
    <t>TOTALES</t>
  </si>
  <si>
    <t>AL 31 DE DICIEMBRE DE 2014</t>
  </si>
  <si>
    <t>SALDO DE ESTADO DE SITUACIÓN FINANCIERA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</si>
</sst>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 ;\-0.00\ "/>
    <numFmt numFmtId="173" formatCode="0_ ;\-0\ "/>
    <numFmt numFmtId="174" formatCode="00"/>
    <numFmt numFmtId="175" formatCode="[$-C0A]d\-mmm\-yy;@"/>
    <numFmt numFmtId="176" formatCode="[$-80A]dddd\,\ dd&quot; de &quot;mmmm&quot; de &quot;yyyy"/>
    <numFmt numFmtId="177" formatCode="[$-80A]d&quot; de &quot;mmmm&quot; de &quot;yyyy;@"/>
    <numFmt numFmtId="178" formatCode="dd/mm/yyyy;@"/>
    <numFmt numFmtId="179" formatCode="#,##0.00_ ;\-#,##0.00\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b/>
      <sz val="16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2"/>
      <name val="Arial"/>
      <family val="2"/>
    </font>
    <font>
      <sz val="12"/>
      <color indexed="8"/>
      <name val="Calibri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10"/>
      <color rgb="FF0000FF"/>
      <name val="Arial"/>
      <family val="2"/>
    </font>
    <font>
      <sz val="12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86FA7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85FB7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91">
    <xf numFmtId="0" fontId="0" fillId="0" borderId="0" xfId="0" applyAlignment="1">
      <alignment/>
    </xf>
    <xf numFmtId="43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43" fontId="0" fillId="0" borderId="0" xfId="48" applyFill="1" applyAlignment="1">
      <alignment/>
    </xf>
    <xf numFmtId="0" fontId="0" fillId="0" borderId="0" xfId="0" applyFont="1" applyAlignment="1">
      <alignment/>
    </xf>
    <xf numFmtId="43" fontId="0" fillId="0" borderId="0" xfId="48" applyFont="1" applyFill="1" applyAlignment="1">
      <alignment/>
    </xf>
    <xf numFmtId="0" fontId="2" fillId="0" borderId="0" xfId="0" applyFont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Fill="1" applyBorder="1" applyAlignment="1">
      <alignment/>
    </xf>
    <xf numFmtId="14" fontId="0" fillId="0" borderId="0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43" fontId="0" fillId="0" borderId="10" xfId="48" applyFont="1" applyBorder="1" applyAlignment="1">
      <alignment/>
    </xf>
    <xf numFmtId="43" fontId="0" fillId="0" borderId="10" xfId="48" applyFont="1" applyFill="1" applyBorder="1" applyAlignment="1">
      <alignment/>
    </xf>
    <xf numFmtId="14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43" fontId="0" fillId="0" borderId="10" xfId="48" applyFont="1" applyBorder="1" applyAlignment="1">
      <alignment/>
    </xf>
    <xf numFmtId="0" fontId="0" fillId="0" borderId="10" xfId="0" applyFont="1" applyBorder="1" applyAlignment="1">
      <alignment/>
    </xf>
    <xf numFmtId="43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43" fontId="0" fillId="0" borderId="10" xfId="48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right"/>
    </xf>
    <xf numFmtId="43" fontId="0" fillId="0" borderId="0" xfId="48" applyBorder="1" applyAlignment="1">
      <alignment/>
    </xf>
    <xf numFmtId="0" fontId="0" fillId="0" borderId="0" xfId="0" applyBorder="1" applyAlignment="1">
      <alignment horizontal="right"/>
    </xf>
    <xf numFmtId="43" fontId="0" fillId="0" borderId="0" xfId="48" applyFont="1" applyBorder="1" applyAlignment="1">
      <alignment/>
    </xf>
    <xf numFmtId="14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43" fontId="0" fillId="0" borderId="10" xfId="48" applyBorder="1" applyAlignment="1">
      <alignment/>
    </xf>
    <xf numFmtId="1" fontId="0" fillId="0" borderId="10" xfId="48" applyNumberFormat="1" applyFont="1" applyBorder="1" applyAlignment="1">
      <alignment/>
    </xf>
    <xf numFmtId="43" fontId="0" fillId="0" borderId="10" xfId="48" applyFont="1" applyBorder="1" applyAlignment="1">
      <alignment/>
    </xf>
    <xf numFmtId="43" fontId="2" fillId="0" borderId="10" xfId="0" applyNumberFormat="1" applyFont="1" applyFill="1" applyBorder="1" applyAlignment="1">
      <alignment/>
    </xf>
    <xf numFmtId="43" fontId="0" fillId="0" borderId="10" xfId="0" applyNumberFormat="1" applyFill="1" applyBorder="1" applyAlignment="1">
      <alignment/>
    </xf>
    <xf numFmtId="43" fontId="2" fillId="0" borderId="0" xfId="48" applyFont="1" applyAlignment="1">
      <alignment/>
    </xf>
    <xf numFmtId="0" fontId="0" fillId="0" borderId="0" xfId="0" applyFont="1" applyFill="1" applyBorder="1" applyAlignment="1">
      <alignment/>
    </xf>
    <xf numFmtId="43" fontId="0" fillId="0" borderId="0" xfId="48" applyFill="1" applyBorder="1" applyAlignment="1">
      <alignment/>
    </xf>
    <xf numFmtId="43" fontId="2" fillId="0" borderId="0" xfId="0" applyNumberFormat="1" applyFont="1" applyBorder="1" applyAlignment="1">
      <alignment/>
    </xf>
    <xf numFmtId="43" fontId="2" fillId="0" borderId="0" xfId="48" applyFont="1" applyBorder="1" applyAlignment="1">
      <alignment/>
    </xf>
    <xf numFmtId="43" fontId="3" fillId="0" borderId="0" xfId="48" applyFont="1" applyBorder="1" applyAlignment="1">
      <alignment/>
    </xf>
    <xf numFmtId="0" fontId="0" fillId="0" borderId="0" xfId="0" applyFill="1" applyBorder="1" applyAlignment="1">
      <alignment/>
    </xf>
    <xf numFmtId="43" fontId="2" fillId="0" borderId="0" xfId="0" applyNumberFormat="1" applyFont="1" applyFill="1" applyBorder="1" applyAlignment="1">
      <alignment/>
    </xf>
    <xf numFmtId="43" fontId="0" fillId="0" borderId="0" xfId="0" applyNumberFormat="1" applyFill="1" applyBorder="1" applyAlignment="1">
      <alignment/>
    </xf>
    <xf numFmtId="43" fontId="0" fillId="0" borderId="0" xfId="48" applyFont="1" applyFill="1" applyBorder="1" applyAlignment="1">
      <alignment/>
    </xf>
    <xf numFmtId="43" fontId="0" fillId="0" borderId="10" xfId="0" applyNumberFormat="1" applyFont="1" applyBorder="1" applyAlignment="1">
      <alignment/>
    </xf>
    <xf numFmtId="43" fontId="0" fillId="0" borderId="10" xfId="0" applyNumberFormat="1" applyFont="1" applyBorder="1" applyAlignment="1">
      <alignment/>
    </xf>
    <xf numFmtId="0" fontId="0" fillId="0" borderId="10" xfId="0" applyBorder="1" applyAlignment="1">
      <alignment vertical="distributed"/>
    </xf>
    <xf numFmtId="0" fontId="2" fillId="0" borderId="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3" fontId="0" fillId="0" borderId="0" xfId="48" applyFont="1" applyBorder="1" applyAlignment="1">
      <alignment/>
    </xf>
    <xf numFmtId="43" fontId="2" fillId="33" borderId="0" xfId="0" applyNumberFormat="1" applyFont="1" applyFill="1" applyAlignment="1">
      <alignment/>
    </xf>
    <xf numFmtId="43" fontId="0" fillId="0" borderId="0" xfId="48" applyFont="1" applyAlignment="1">
      <alignment/>
    </xf>
    <xf numFmtId="0" fontId="0" fillId="0" borderId="0" xfId="0" applyFont="1" applyAlignment="1">
      <alignment/>
    </xf>
    <xf numFmtId="0" fontId="7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right"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3" fontId="0" fillId="0" borderId="10" xfId="48" applyFont="1" applyBorder="1" applyAlignment="1">
      <alignment horizontal="right"/>
    </xf>
    <xf numFmtId="43" fontId="0" fillId="0" borderId="0" xfId="48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43" fontId="0" fillId="34" borderId="10" xfId="48" applyFont="1" applyFill="1" applyBorder="1" applyAlignment="1">
      <alignment/>
    </xf>
    <xf numFmtId="14" fontId="0" fillId="34" borderId="10" xfId="0" applyNumberFormat="1" applyFill="1" applyBorder="1" applyAlignment="1">
      <alignment/>
    </xf>
    <xf numFmtId="43" fontId="0" fillId="34" borderId="10" xfId="0" applyNumberForma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43" fontId="0" fillId="35" borderId="10" xfId="48" applyFont="1" applyFill="1" applyBorder="1" applyAlignment="1">
      <alignment/>
    </xf>
    <xf numFmtId="14" fontId="0" fillId="35" borderId="10" xfId="0" applyNumberFormat="1" applyFill="1" applyBorder="1" applyAlignment="1">
      <alignment/>
    </xf>
    <xf numFmtId="43" fontId="0" fillId="0" borderId="10" xfId="48" applyFont="1" applyFill="1" applyBorder="1" applyAlignment="1">
      <alignment/>
    </xf>
    <xf numFmtId="0" fontId="0" fillId="0" borderId="0" xfId="0" applyFill="1" applyBorder="1" applyAlignment="1">
      <alignment horizontal="center"/>
    </xf>
    <xf numFmtId="43" fontId="0" fillId="0" borderId="10" xfId="48" applyFont="1" applyFill="1" applyBorder="1" applyAlignment="1">
      <alignment/>
    </xf>
    <xf numFmtId="0" fontId="0" fillId="0" borderId="10" xfId="0" applyFill="1" applyBorder="1" applyAlignment="1">
      <alignment horizontal="center"/>
    </xf>
    <xf numFmtId="14" fontId="0" fillId="0" borderId="10" xfId="0" applyNumberFormat="1" applyFont="1" applyFill="1" applyBorder="1" applyAlignment="1">
      <alignment/>
    </xf>
    <xf numFmtId="1" fontId="0" fillId="0" borderId="10" xfId="48" applyNumberFormat="1" applyFont="1" applyFill="1" applyBorder="1" applyAlignment="1">
      <alignment/>
    </xf>
    <xf numFmtId="0" fontId="0" fillId="0" borderId="10" xfId="0" applyFill="1" applyBorder="1" applyAlignment="1">
      <alignment horizontal="right"/>
    </xf>
    <xf numFmtId="1" fontId="0" fillId="0" borderId="10" xfId="0" applyNumberFormat="1" applyFill="1" applyBorder="1" applyAlignment="1">
      <alignment/>
    </xf>
    <xf numFmtId="0" fontId="0" fillId="36" borderId="10" xfId="0" applyFill="1" applyBorder="1" applyAlignment="1">
      <alignment/>
    </xf>
    <xf numFmtId="43" fontId="0" fillId="36" borderId="10" xfId="48" applyFont="1" applyFill="1" applyBorder="1" applyAlignment="1">
      <alignment/>
    </xf>
    <xf numFmtId="14" fontId="0" fillId="36" borderId="10" xfId="0" applyNumberFormat="1" applyFill="1" applyBorder="1" applyAlignment="1">
      <alignment/>
    </xf>
    <xf numFmtId="179" fontId="2" fillId="0" borderId="0" xfId="48" applyNumberFormat="1" applyFont="1" applyFill="1" applyAlignment="1">
      <alignment/>
    </xf>
    <xf numFmtId="0" fontId="0" fillId="0" borderId="10" xfId="0" applyFill="1" applyBorder="1" applyAlignment="1">
      <alignment horizontal="left"/>
    </xf>
    <xf numFmtId="0" fontId="0" fillId="34" borderId="11" xfId="0" applyFill="1" applyBorder="1" applyAlignment="1">
      <alignment/>
    </xf>
    <xf numFmtId="0" fontId="0" fillId="34" borderId="13" xfId="0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7" borderId="10" xfId="0" applyFont="1" applyFill="1" applyBorder="1" applyAlignment="1">
      <alignment/>
    </xf>
    <xf numFmtId="0" fontId="0" fillId="7" borderId="10" xfId="0" applyFill="1" applyBorder="1" applyAlignment="1">
      <alignment/>
    </xf>
    <xf numFmtId="0" fontId="0" fillId="7" borderId="10" xfId="0" applyFont="1" applyFill="1" applyBorder="1" applyAlignment="1">
      <alignment/>
    </xf>
    <xf numFmtId="43" fontId="0" fillId="7" borderId="10" xfId="0" applyNumberFormat="1" applyFill="1" applyBorder="1" applyAlignment="1">
      <alignment/>
    </xf>
    <xf numFmtId="43" fontId="0" fillId="7" borderId="10" xfId="48" applyFont="1" applyFill="1" applyBorder="1" applyAlignment="1">
      <alignment/>
    </xf>
    <xf numFmtId="43" fontId="0" fillId="7" borderId="10" xfId="48" applyFill="1" applyBorder="1" applyAlignment="1">
      <alignment/>
    </xf>
    <xf numFmtId="14" fontId="0" fillId="7" borderId="10" xfId="0" applyNumberFormat="1" applyFill="1" applyBorder="1" applyAlignment="1">
      <alignment/>
    </xf>
    <xf numFmtId="1" fontId="0" fillId="7" borderId="10" xfId="48" applyNumberFormat="1" applyFont="1" applyFill="1" applyBorder="1" applyAlignment="1">
      <alignment/>
    </xf>
    <xf numFmtId="0" fontId="8" fillId="7" borderId="10" xfId="0" applyFont="1" applyFill="1" applyBorder="1" applyAlignment="1">
      <alignment/>
    </xf>
    <xf numFmtId="0" fontId="52" fillId="0" borderId="10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34" borderId="11" xfId="0" applyFill="1" applyBorder="1" applyAlignment="1">
      <alignment/>
    </xf>
    <xf numFmtId="0" fontId="2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179" fontId="0" fillId="0" borderId="10" xfId="48" applyNumberFormat="1" applyFont="1" applyBorder="1" applyAlignment="1">
      <alignment/>
    </xf>
    <xf numFmtId="4" fontId="0" fillId="0" borderId="10" xfId="48" applyNumberFormat="1" applyFont="1" applyBorder="1" applyAlignment="1">
      <alignment/>
    </xf>
    <xf numFmtId="4" fontId="0" fillId="0" borderId="10" xfId="48" applyNumberFormat="1" applyBorder="1" applyAlignment="1">
      <alignment/>
    </xf>
    <xf numFmtId="4" fontId="0" fillId="34" borderId="10" xfId="48" applyNumberFormat="1" applyFont="1" applyFill="1" applyBorder="1" applyAlignment="1">
      <alignment/>
    </xf>
    <xf numFmtId="4" fontId="0" fillId="0" borderId="10" xfId="48" applyNumberFormat="1" applyFont="1" applyFill="1" applyBorder="1" applyAlignment="1">
      <alignment/>
    </xf>
    <xf numFmtId="4" fontId="0" fillId="0" borderId="10" xfId="48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7" borderId="10" xfId="0" applyNumberFormat="1" applyFill="1" applyBorder="1" applyAlignment="1">
      <alignment/>
    </xf>
    <xf numFmtId="4" fontId="0" fillId="7" borderId="10" xfId="48" applyNumberFormat="1" applyFont="1" applyFill="1" applyBorder="1" applyAlignment="1">
      <alignment/>
    </xf>
    <xf numFmtId="4" fontId="0" fillId="7" borderId="10" xfId="48" applyNumberFormat="1" applyFill="1" applyBorder="1" applyAlignment="1">
      <alignment/>
    </xf>
    <xf numFmtId="1" fontId="0" fillId="7" borderId="10" xfId="48" applyNumberFormat="1" applyFont="1" applyFill="1" applyBorder="1" applyAlignment="1">
      <alignment/>
    </xf>
    <xf numFmtId="43" fontId="0" fillId="0" borderId="0" xfId="48" applyFont="1" applyAlignment="1">
      <alignment/>
    </xf>
    <xf numFmtId="43" fontId="0" fillId="0" borderId="0" xfId="48" applyFont="1" applyAlignment="1">
      <alignment/>
    </xf>
    <xf numFmtId="4" fontId="0" fillId="0" borderId="10" xfId="48" applyNumberFormat="1" applyFont="1" applyFill="1" applyBorder="1" applyAlignment="1">
      <alignment/>
    </xf>
    <xf numFmtId="4" fontId="0" fillId="0" borderId="10" xfId="48" applyNumberFormat="1" applyFill="1" applyBorder="1" applyAlignment="1">
      <alignment/>
    </xf>
    <xf numFmtId="43" fontId="0" fillId="7" borderId="10" xfId="48" applyFont="1" applyFill="1" applyBorder="1" applyAlignment="1">
      <alignment/>
    </xf>
    <xf numFmtId="43" fontId="0" fillId="37" borderId="10" xfId="48" applyFont="1" applyFill="1" applyBorder="1" applyAlignment="1">
      <alignment/>
    </xf>
    <xf numFmtId="4" fontId="0" fillId="37" borderId="10" xfId="48" applyNumberFormat="1" applyFont="1" applyFill="1" applyBorder="1" applyAlignment="1">
      <alignment/>
    </xf>
    <xf numFmtId="4" fontId="0" fillId="37" borderId="10" xfId="48" applyNumberFormat="1" applyFill="1" applyBorder="1" applyAlignment="1">
      <alignment/>
    </xf>
    <xf numFmtId="4" fontId="0" fillId="37" borderId="10" xfId="0" applyNumberFormat="1" applyFill="1" applyBorder="1" applyAlignment="1">
      <alignment/>
    </xf>
    <xf numFmtId="43" fontId="0" fillId="37" borderId="10" xfId="0" applyNumberFormat="1" applyFill="1" applyBorder="1" applyAlignment="1">
      <alignment/>
    </xf>
    <xf numFmtId="43" fontId="0" fillId="37" borderId="10" xfId="48" applyFill="1" applyBorder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8" fillId="38" borderId="10" xfId="0" applyFont="1" applyFill="1" applyBorder="1" applyAlignment="1">
      <alignment vertical="center"/>
    </xf>
    <xf numFmtId="0" fontId="28" fillId="38" borderId="10" xfId="0" applyFont="1" applyFill="1" applyBorder="1" applyAlignment="1">
      <alignment horizontal="center" vertical="center" wrapText="1"/>
    </xf>
    <xf numFmtId="4" fontId="28" fillId="38" borderId="10" xfId="0" applyNumberFormat="1" applyFont="1" applyFill="1" applyBorder="1" applyAlignment="1">
      <alignment horizontal="center" vertical="center" wrapText="1"/>
    </xf>
    <xf numFmtId="177" fontId="28" fillId="38" borderId="10" xfId="0" applyNumberFormat="1" applyFont="1" applyFill="1" applyBorder="1" applyAlignment="1">
      <alignment horizontal="center" vertical="center" wrapText="1"/>
    </xf>
    <xf numFmtId="0" fontId="28" fillId="38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43" fontId="30" fillId="0" borderId="10" xfId="48" applyNumberFormat="1" applyFont="1" applyBorder="1" applyAlignment="1">
      <alignment vertical="center"/>
    </xf>
    <xf numFmtId="171" fontId="30" fillId="39" borderId="10" xfId="48" applyNumberFormat="1" applyFont="1" applyFill="1" applyBorder="1" applyAlignment="1">
      <alignment vertical="center"/>
    </xf>
    <xf numFmtId="15" fontId="30" fillId="0" borderId="10" xfId="0" applyNumberFormat="1" applyFont="1" applyFill="1" applyBorder="1" applyAlignment="1">
      <alignment horizontal="right" vertical="center"/>
    </xf>
    <xf numFmtId="0" fontId="30" fillId="0" borderId="10" xfId="0" applyNumberFormat="1" applyFont="1" applyFill="1" applyBorder="1" applyAlignment="1">
      <alignment horizontal="right" vertical="center"/>
    </xf>
    <xf numFmtId="0" fontId="30" fillId="0" borderId="10" xfId="0" applyNumberFormat="1" applyFont="1" applyFill="1" applyBorder="1" applyAlignment="1">
      <alignment horizontal="left" vertical="center"/>
    </xf>
    <xf numFmtId="0" fontId="30" fillId="34" borderId="10" xfId="0" applyNumberFormat="1" applyFont="1" applyFill="1" applyBorder="1" applyAlignment="1">
      <alignment horizontal="left" vertical="center"/>
    </xf>
    <xf numFmtId="4" fontId="30" fillId="0" borderId="10" xfId="0" applyNumberFormat="1" applyFont="1" applyFill="1" applyBorder="1" applyAlignment="1">
      <alignment vertical="center"/>
    </xf>
    <xf numFmtId="15" fontId="30" fillId="0" borderId="10" xfId="0" applyNumberFormat="1" applyFont="1" applyFill="1" applyBorder="1" applyAlignment="1">
      <alignment vertical="center"/>
    </xf>
    <xf numFmtId="171" fontId="30" fillId="37" borderId="10" xfId="48" applyNumberFormat="1" applyFont="1" applyFill="1" applyBorder="1" applyAlignment="1">
      <alignment vertical="center"/>
    </xf>
    <xf numFmtId="0" fontId="30" fillId="0" borderId="10" xfId="0" applyFont="1" applyBorder="1" applyAlignment="1">
      <alignment vertical="center"/>
    </xf>
    <xf numFmtId="0" fontId="30" fillId="0" borderId="10" xfId="0" applyFont="1" applyBorder="1" applyAlignment="1">
      <alignment horizontal="right" vertical="center"/>
    </xf>
    <xf numFmtId="0" fontId="53" fillId="0" borderId="10" xfId="0" applyFont="1" applyBorder="1" applyAlignment="1">
      <alignment/>
    </xf>
    <xf numFmtId="43" fontId="30" fillId="0" borderId="10" xfId="48" applyNumberFormat="1" applyFont="1" applyBorder="1" applyAlignment="1">
      <alignment/>
    </xf>
    <xf numFmtId="0" fontId="30" fillId="0" borderId="10" xfId="0" applyFont="1" applyBorder="1" applyAlignment="1">
      <alignment/>
    </xf>
    <xf numFmtId="1" fontId="30" fillId="0" borderId="10" xfId="0" applyNumberFormat="1" applyFont="1" applyBorder="1" applyAlignment="1">
      <alignment/>
    </xf>
    <xf numFmtId="171" fontId="30" fillId="39" borderId="10" xfId="48" applyNumberFormat="1" applyFont="1" applyFill="1" applyBorder="1" applyAlignment="1">
      <alignment/>
    </xf>
    <xf numFmtId="178" fontId="30" fillId="0" borderId="10" xfId="0" applyNumberFormat="1" applyFont="1" applyBorder="1" applyAlignment="1">
      <alignment horizontal="right"/>
    </xf>
    <xf numFmtId="0" fontId="30" fillId="0" borderId="10" xfId="0" applyFont="1" applyBorder="1" applyAlignment="1">
      <alignment horizontal="left"/>
    </xf>
    <xf numFmtId="177" fontId="30" fillId="0" borderId="10" xfId="0" applyNumberFormat="1" applyFont="1" applyFill="1" applyBorder="1" applyAlignment="1">
      <alignment horizontal="right" vertical="center" wrapText="1"/>
    </xf>
    <xf numFmtId="0" fontId="30" fillId="0" borderId="10" xfId="0" applyNumberFormat="1" applyFont="1" applyFill="1" applyBorder="1" applyAlignment="1">
      <alignment horizontal="left" vertical="center" wrapText="1"/>
    </xf>
    <xf numFmtId="177" fontId="30" fillId="0" borderId="10" xfId="0" applyNumberFormat="1" applyFont="1" applyFill="1" applyBorder="1" applyAlignment="1">
      <alignment horizontal="right" vertical="center"/>
    </xf>
    <xf numFmtId="177" fontId="30" fillId="0" borderId="10" xfId="0" applyNumberFormat="1" applyFont="1" applyFill="1" applyBorder="1" applyAlignment="1">
      <alignment vertical="center"/>
    </xf>
    <xf numFmtId="0" fontId="30" fillId="7" borderId="10" xfId="0" applyFont="1" applyFill="1" applyBorder="1" applyAlignment="1">
      <alignment vertical="center"/>
    </xf>
    <xf numFmtId="0" fontId="30" fillId="7" borderId="10" xfId="0" applyFont="1" applyFill="1" applyBorder="1" applyAlignment="1">
      <alignment horizontal="center" vertical="center"/>
    </xf>
    <xf numFmtId="0" fontId="30" fillId="7" borderId="10" xfId="0" applyFont="1" applyFill="1" applyBorder="1" applyAlignment="1">
      <alignment horizontal="center" vertical="center" wrapText="1"/>
    </xf>
    <xf numFmtId="43" fontId="30" fillId="7" borderId="10" xfId="48" applyNumberFormat="1" applyFont="1" applyFill="1" applyBorder="1" applyAlignment="1">
      <alignment vertical="center"/>
    </xf>
    <xf numFmtId="15" fontId="30" fillId="7" borderId="10" xfId="0" applyNumberFormat="1" applyFont="1" applyFill="1" applyBorder="1" applyAlignment="1">
      <alignment horizontal="right" vertical="center"/>
    </xf>
    <xf numFmtId="0" fontId="30" fillId="7" borderId="10" xfId="0" applyNumberFormat="1" applyFont="1" applyFill="1" applyBorder="1" applyAlignment="1">
      <alignment horizontal="right" vertical="center"/>
    </xf>
    <xf numFmtId="0" fontId="30" fillId="7" borderId="10" xfId="0" applyNumberFormat="1" applyFont="1" applyFill="1" applyBorder="1" applyAlignment="1">
      <alignment horizontal="left" vertical="center"/>
    </xf>
    <xf numFmtId="4" fontId="30" fillId="7" borderId="10" xfId="0" applyNumberFormat="1" applyFont="1" applyFill="1" applyBorder="1" applyAlignment="1">
      <alignment vertical="center"/>
    </xf>
    <xf numFmtId="171" fontId="30" fillId="7" borderId="10" xfId="48" applyNumberFormat="1" applyFont="1" applyFill="1" applyBorder="1" applyAlignment="1">
      <alignment vertical="center"/>
    </xf>
    <xf numFmtId="43" fontId="30" fillId="0" borderId="10" xfId="48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171" fontId="28" fillId="0" borderId="0" xfId="48" applyNumberFormat="1" applyFont="1" applyFill="1" applyBorder="1" applyAlignment="1">
      <alignment vertical="center"/>
    </xf>
    <xf numFmtId="15" fontId="30" fillId="0" borderId="0" xfId="0" applyNumberFormat="1" applyFont="1" applyFill="1" applyBorder="1" applyAlignment="1">
      <alignment horizontal="right" vertical="center"/>
    </xf>
    <xf numFmtId="0" fontId="30" fillId="0" borderId="0" xfId="0" applyNumberFormat="1" applyFont="1" applyFill="1" applyBorder="1" applyAlignment="1">
      <alignment horizontal="left" vertical="center"/>
    </xf>
    <xf numFmtId="4" fontId="30" fillId="0" borderId="0" xfId="0" applyNumberFormat="1" applyFont="1" applyFill="1" applyBorder="1" applyAlignment="1">
      <alignment vertical="center"/>
    </xf>
    <xf numFmtId="171" fontId="30" fillId="0" borderId="0" xfId="48" applyNumberFormat="1" applyFont="1" applyFill="1" applyBorder="1" applyAlignment="1">
      <alignment vertical="center"/>
    </xf>
    <xf numFmtId="171" fontId="32" fillId="0" borderId="0" xfId="48" applyNumberFormat="1" applyFont="1" applyFill="1" applyBorder="1" applyAlignment="1">
      <alignment vertical="center"/>
    </xf>
    <xf numFmtId="171" fontId="4" fillId="0" borderId="0" xfId="48" applyNumberFormat="1" applyFont="1" applyFill="1" applyBorder="1" applyAlignment="1">
      <alignment vertical="center"/>
    </xf>
    <xf numFmtId="43" fontId="2" fillId="0" borderId="0" xfId="0" applyNumberFormat="1" applyFont="1" applyFill="1" applyAlignment="1">
      <alignment/>
    </xf>
    <xf numFmtId="43" fontId="0" fillId="0" borderId="0" xfId="48" applyFont="1" applyFill="1" applyAlignment="1">
      <alignment/>
    </xf>
    <xf numFmtId="43" fontId="33" fillId="0" borderId="0" xfId="48" applyFont="1" applyFill="1" applyAlignment="1">
      <alignment/>
    </xf>
    <xf numFmtId="43" fontId="34" fillId="0" borderId="0" xfId="48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ont>
        <color auto="1"/>
      </font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0</xdr:row>
      <xdr:rowOff>66675</xdr:rowOff>
    </xdr:from>
    <xdr:to>
      <xdr:col>2</xdr:col>
      <xdr:colOff>390525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66675"/>
          <a:ext cx="790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15</xdr:col>
      <xdr:colOff>2657475</xdr:colOff>
      <xdr:row>0</xdr:row>
      <xdr:rowOff>0</xdr:rowOff>
    </xdr:from>
    <xdr:to>
      <xdr:col>15</xdr:col>
      <xdr:colOff>3714750</xdr:colOff>
      <xdr:row>3</xdr:row>
      <xdr:rowOff>171450</xdr:rowOff>
    </xdr:to>
    <xdr:pic>
      <xdr:nvPicPr>
        <xdr:cNvPr id="2" name="Picture 17" descr="logo mexic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478125" y="0"/>
          <a:ext cx="1057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15</xdr:col>
      <xdr:colOff>3257550</xdr:colOff>
      <xdr:row>0</xdr:row>
      <xdr:rowOff>171450</xdr:rowOff>
    </xdr:from>
    <xdr:to>
      <xdr:col>16</xdr:col>
      <xdr:colOff>133350</xdr:colOff>
      <xdr:row>4</xdr:row>
      <xdr:rowOff>142875</xdr:rowOff>
    </xdr:to>
    <xdr:pic>
      <xdr:nvPicPr>
        <xdr:cNvPr id="1" name="Picture 17" descr="logo mex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49850" y="171450"/>
          <a:ext cx="8953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0</xdr:row>
      <xdr:rowOff>47625</xdr:rowOff>
    </xdr:from>
    <xdr:to>
      <xdr:col>1</xdr:col>
      <xdr:colOff>428625</xdr:colOff>
      <xdr:row>4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47625"/>
          <a:ext cx="7905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16</xdr:col>
      <xdr:colOff>3876675</xdr:colOff>
      <xdr:row>0</xdr:row>
      <xdr:rowOff>142875</xdr:rowOff>
    </xdr:from>
    <xdr:to>
      <xdr:col>17</xdr:col>
      <xdr:colOff>819150</xdr:colOff>
      <xdr:row>4</xdr:row>
      <xdr:rowOff>133350</xdr:rowOff>
    </xdr:to>
    <xdr:pic>
      <xdr:nvPicPr>
        <xdr:cNvPr id="1" name="Picture 17" descr="logo mex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69225" y="142875"/>
          <a:ext cx="9620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0</xdr:row>
      <xdr:rowOff>57150</xdr:rowOff>
    </xdr:from>
    <xdr:to>
      <xdr:col>2</xdr:col>
      <xdr:colOff>228600</xdr:colOff>
      <xdr:row>5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" y="57150"/>
          <a:ext cx="7905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7"/>
  <sheetViews>
    <sheetView zoomScale="70" zoomScaleNormal="70" zoomScalePageLayoutView="0" workbookViewId="0" topLeftCell="A109">
      <selection activeCell="F125" sqref="F125"/>
    </sheetView>
  </sheetViews>
  <sheetFormatPr defaultColWidth="11.421875" defaultRowHeight="12.75"/>
  <cols>
    <col min="1" max="2" width="11.57421875" style="0" bestFit="1" customWidth="1"/>
    <col min="8" max="8" width="14.8515625" style="0" customWidth="1"/>
    <col min="9" max="9" width="14.8515625" style="0" bestFit="1" customWidth="1"/>
    <col min="10" max="10" width="23.00390625" style="0" customWidth="1"/>
    <col min="11" max="11" width="13.28125" style="0" customWidth="1"/>
    <col min="12" max="13" width="11.57421875" style="0" bestFit="1" customWidth="1"/>
    <col min="16" max="16" width="71.7109375" style="0" customWidth="1"/>
  </cols>
  <sheetData>
    <row r="1" spans="1:16" ht="20.25">
      <c r="A1" s="132" t="s">
        <v>90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</row>
    <row r="2" spans="1:16" ht="18">
      <c r="A2" s="133" t="s">
        <v>588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</row>
    <row r="3" spans="1:16" ht="18">
      <c r="A3" s="133" t="s">
        <v>693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pans="1:16" ht="18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</row>
    <row r="5" spans="1:16" ht="63">
      <c r="A5" s="135" t="s">
        <v>0</v>
      </c>
      <c r="B5" s="136" t="s">
        <v>589</v>
      </c>
      <c r="C5" s="136" t="s">
        <v>590</v>
      </c>
      <c r="D5" s="136" t="s">
        <v>3</v>
      </c>
      <c r="E5" s="136" t="s">
        <v>591</v>
      </c>
      <c r="F5" s="136" t="s">
        <v>592</v>
      </c>
      <c r="G5" s="136" t="s">
        <v>593</v>
      </c>
      <c r="H5" s="137" t="s">
        <v>7</v>
      </c>
      <c r="I5" s="137" t="s">
        <v>594</v>
      </c>
      <c r="J5" s="137" t="s">
        <v>9</v>
      </c>
      <c r="K5" s="138" t="s">
        <v>595</v>
      </c>
      <c r="L5" s="139" t="s">
        <v>596</v>
      </c>
      <c r="M5" s="139" t="s">
        <v>597</v>
      </c>
      <c r="N5" s="139" t="s">
        <v>598</v>
      </c>
      <c r="O5" s="139" t="s">
        <v>599</v>
      </c>
      <c r="P5" s="137" t="s">
        <v>288</v>
      </c>
    </row>
    <row r="6" spans="1:16" ht="75">
      <c r="A6" s="140">
        <v>16101</v>
      </c>
      <c r="B6" s="140">
        <v>5111</v>
      </c>
      <c r="C6" s="140" t="s">
        <v>600</v>
      </c>
      <c r="D6" s="141" t="s">
        <v>601</v>
      </c>
      <c r="E6" s="142" t="s">
        <v>602</v>
      </c>
      <c r="F6" s="142" t="s">
        <v>603</v>
      </c>
      <c r="G6" s="143" t="s">
        <v>604</v>
      </c>
      <c r="H6" s="144">
        <f aca="true" t="shared" si="0" ref="H6:H18">+J6/1.15</f>
        <v>1079.808695652174</v>
      </c>
      <c r="I6" s="144">
        <f aca="true" t="shared" si="1" ref="I6:I45">+J6-H6</f>
        <v>161.97130434782594</v>
      </c>
      <c r="J6" s="145">
        <v>1241.78</v>
      </c>
      <c r="K6" s="146">
        <v>38773</v>
      </c>
      <c r="L6" s="147" t="s">
        <v>605</v>
      </c>
      <c r="M6" s="147">
        <v>5891</v>
      </c>
      <c r="N6" s="148" t="s">
        <v>606</v>
      </c>
      <c r="O6" s="149" t="s">
        <v>314</v>
      </c>
      <c r="P6" s="150" t="s">
        <v>250</v>
      </c>
    </row>
    <row r="7" spans="1:16" ht="15">
      <c r="A7" s="140">
        <v>16101</v>
      </c>
      <c r="B7" s="140">
        <v>5111</v>
      </c>
      <c r="C7" s="140" t="s">
        <v>607</v>
      </c>
      <c r="D7" s="141" t="s">
        <v>601</v>
      </c>
      <c r="E7" s="142" t="s">
        <v>608</v>
      </c>
      <c r="F7" s="142"/>
      <c r="G7" s="143"/>
      <c r="H7" s="144">
        <f t="shared" si="0"/>
        <v>1079.808695652174</v>
      </c>
      <c r="I7" s="144">
        <f t="shared" si="1"/>
        <v>161.97130434782594</v>
      </c>
      <c r="J7" s="145">
        <v>1241.78</v>
      </c>
      <c r="K7" s="146">
        <v>38773</v>
      </c>
      <c r="L7" s="147" t="s">
        <v>605</v>
      </c>
      <c r="M7" s="147">
        <v>5891</v>
      </c>
      <c r="N7" s="148" t="s">
        <v>606</v>
      </c>
      <c r="O7" s="149" t="s">
        <v>314</v>
      </c>
      <c r="P7" s="150" t="s">
        <v>250</v>
      </c>
    </row>
    <row r="8" spans="1:16" ht="15">
      <c r="A8" s="140">
        <v>16101</v>
      </c>
      <c r="B8" s="140">
        <v>5111</v>
      </c>
      <c r="C8" s="140" t="s">
        <v>609</v>
      </c>
      <c r="D8" s="141" t="s">
        <v>601</v>
      </c>
      <c r="E8" s="142" t="s">
        <v>610</v>
      </c>
      <c r="F8" s="142"/>
      <c r="G8" s="143"/>
      <c r="H8" s="144">
        <f t="shared" si="0"/>
        <v>675.6695652173913</v>
      </c>
      <c r="I8" s="144">
        <f t="shared" si="1"/>
        <v>101.35043478260866</v>
      </c>
      <c r="J8" s="145">
        <v>777.02</v>
      </c>
      <c r="K8" s="146">
        <v>38773</v>
      </c>
      <c r="L8" s="147" t="s">
        <v>605</v>
      </c>
      <c r="M8" s="147">
        <v>5891</v>
      </c>
      <c r="N8" s="148" t="s">
        <v>606</v>
      </c>
      <c r="O8" s="149" t="s">
        <v>314</v>
      </c>
      <c r="P8" s="150" t="s">
        <v>250</v>
      </c>
    </row>
    <row r="9" spans="1:16" ht="15">
      <c r="A9" s="140">
        <v>16101</v>
      </c>
      <c r="B9" s="140">
        <v>5111</v>
      </c>
      <c r="C9" s="140" t="s">
        <v>611</v>
      </c>
      <c r="D9" s="141" t="s">
        <v>612</v>
      </c>
      <c r="E9" s="142" t="s">
        <v>613</v>
      </c>
      <c r="F9" s="142"/>
      <c r="G9" s="143"/>
      <c r="H9" s="144">
        <f t="shared" si="0"/>
        <v>955.0347826086957</v>
      </c>
      <c r="I9" s="144">
        <f t="shared" si="1"/>
        <v>143.2552173913043</v>
      </c>
      <c r="J9" s="145">
        <v>1098.29</v>
      </c>
      <c r="K9" s="146">
        <v>38773</v>
      </c>
      <c r="L9" s="147" t="s">
        <v>605</v>
      </c>
      <c r="M9" s="147">
        <v>5891</v>
      </c>
      <c r="N9" s="148" t="s">
        <v>606</v>
      </c>
      <c r="O9" s="149" t="s">
        <v>314</v>
      </c>
      <c r="P9" s="150" t="s">
        <v>250</v>
      </c>
    </row>
    <row r="10" spans="1:16" ht="90">
      <c r="A10" s="140">
        <v>16101</v>
      </c>
      <c r="B10" s="140">
        <v>5111</v>
      </c>
      <c r="C10" s="140" t="s">
        <v>614</v>
      </c>
      <c r="D10" s="141"/>
      <c r="E10" s="142"/>
      <c r="F10" s="142" t="s">
        <v>615</v>
      </c>
      <c r="G10" s="143" t="s">
        <v>616</v>
      </c>
      <c r="H10" s="144">
        <f t="shared" si="0"/>
        <v>716.1130434782609</v>
      </c>
      <c r="I10" s="144">
        <f t="shared" si="1"/>
        <v>107.41695652173905</v>
      </c>
      <c r="J10" s="145">
        <v>823.53</v>
      </c>
      <c r="K10" s="151">
        <v>39113</v>
      </c>
      <c r="L10" s="147">
        <v>3104005301</v>
      </c>
      <c r="M10" s="147">
        <v>6847</v>
      </c>
      <c r="N10" s="148" t="s">
        <v>606</v>
      </c>
      <c r="O10" s="149" t="s">
        <v>314</v>
      </c>
      <c r="P10" s="150" t="s">
        <v>250</v>
      </c>
    </row>
    <row r="11" spans="1:16" ht="90">
      <c r="A11" s="140">
        <v>16403</v>
      </c>
      <c r="B11" s="140">
        <v>5671</v>
      </c>
      <c r="C11" s="140" t="s">
        <v>617</v>
      </c>
      <c r="D11" s="141"/>
      <c r="E11" s="142"/>
      <c r="F11" s="142" t="s">
        <v>618</v>
      </c>
      <c r="G11" s="142" t="s">
        <v>619</v>
      </c>
      <c r="H11" s="144">
        <f t="shared" si="0"/>
        <v>1022.1391304347827</v>
      </c>
      <c r="I11" s="144">
        <f t="shared" si="1"/>
        <v>153.32086956521732</v>
      </c>
      <c r="J11" s="152">
        <v>1175.46</v>
      </c>
      <c r="K11" s="151">
        <v>39302</v>
      </c>
      <c r="L11" s="147">
        <v>32745</v>
      </c>
      <c r="M11" s="147">
        <v>7597</v>
      </c>
      <c r="N11" s="148" t="s">
        <v>606</v>
      </c>
      <c r="O11" s="148" t="s">
        <v>314</v>
      </c>
      <c r="P11" s="150" t="s">
        <v>620</v>
      </c>
    </row>
    <row r="12" spans="1:16" ht="45">
      <c r="A12" s="140">
        <v>16408</v>
      </c>
      <c r="B12" s="140">
        <v>5132</v>
      </c>
      <c r="C12" s="140" t="s">
        <v>621</v>
      </c>
      <c r="D12" s="141"/>
      <c r="E12" s="142"/>
      <c r="F12" s="142" t="s">
        <v>352</v>
      </c>
      <c r="G12" s="143" t="s">
        <v>622</v>
      </c>
      <c r="H12" s="144">
        <v>902</v>
      </c>
      <c r="I12" s="144">
        <f t="shared" si="1"/>
        <v>0</v>
      </c>
      <c r="J12" s="145">
        <v>902</v>
      </c>
      <c r="K12" s="151">
        <v>39340</v>
      </c>
      <c r="L12" s="147">
        <v>8725</v>
      </c>
      <c r="M12" s="147">
        <v>7495</v>
      </c>
      <c r="N12" s="148" t="s">
        <v>606</v>
      </c>
      <c r="O12" s="149" t="s">
        <v>314</v>
      </c>
      <c r="P12" s="150" t="s">
        <v>623</v>
      </c>
    </row>
    <row r="13" spans="1:16" ht="90">
      <c r="A13" s="140">
        <v>16408</v>
      </c>
      <c r="B13" s="140">
        <v>5132</v>
      </c>
      <c r="C13" s="140" t="s">
        <v>624</v>
      </c>
      <c r="D13" s="141"/>
      <c r="E13" s="142"/>
      <c r="F13" s="142" t="s">
        <v>625</v>
      </c>
      <c r="G13" s="142" t="s">
        <v>619</v>
      </c>
      <c r="H13" s="144">
        <v>1800</v>
      </c>
      <c r="I13" s="144">
        <f t="shared" si="1"/>
        <v>0</v>
      </c>
      <c r="J13" s="145">
        <v>1800</v>
      </c>
      <c r="K13" s="151">
        <v>39377</v>
      </c>
      <c r="L13" s="147">
        <v>1402</v>
      </c>
      <c r="M13" s="147">
        <v>7600</v>
      </c>
      <c r="N13" s="148" t="s">
        <v>606</v>
      </c>
      <c r="O13" s="149" t="s">
        <v>314</v>
      </c>
      <c r="P13" s="150" t="s">
        <v>623</v>
      </c>
    </row>
    <row r="14" spans="1:16" ht="15">
      <c r="A14" s="153">
        <v>16408</v>
      </c>
      <c r="B14" s="140">
        <v>5132</v>
      </c>
      <c r="C14" s="153" t="s">
        <v>626</v>
      </c>
      <c r="D14" s="141"/>
      <c r="E14" s="142"/>
      <c r="F14" s="142"/>
      <c r="G14" s="143"/>
      <c r="H14" s="144">
        <v>931.2</v>
      </c>
      <c r="I14" s="144">
        <f t="shared" si="1"/>
        <v>0</v>
      </c>
      <c r="J14" s="145">
        <v>931.2</v>
      </c>
      <c r="K14" s="151">
        <v>39142</v>
      </c>
      <c r="L14" s="154">
        <v>1398</v>
      </c>
      <c r="M14" s="147">
        <v>1122</v>
      </c>
      <c r="N14" s="148" t="s">
        <v>314</v>
      </c>
      <c r="O14" s="149" t="s">
        <v>18</v>
      </c>
      <c r="P14" s="150" t="s">
        <v>627</v>
      </c>
    </row>
    <row r="15" spans="1:16" ht="15">
      <c r="A15" s="153">
        <v>16101</v>
      </c>
      <c r="B15" s="140">
        <v>5111</v>
      </c>
      <c r="C15" s="153" t="s">
        <v>628</v>
      </c>
      <c r="D15" s="141"/>
      <c r="E15" s="142"/>
      <c r="F15" s="142"/>
      <c r="G15" s="143"/>
      <c r="H15" s="144">
        <f t="shared" si="0"/>
        <v>10557.35652173913</v>
      </c>
      <c r="I15" s="144">
        <f t="shared" si="1"/>
        <v>1583.6034782608695</v>
      </c>
      <c r="J15" s="152">
        <v>12140.96</v>
      </c>
      <c r="K15" s="151">
        <v>39395</v>
      </c>
      <c r="L15" s="154">
        <v>3040392</v>
      </c>
      <c r="M15" s="147">
        <v>1449</v>
      </c>
      <c r="N15" s="148" t="s">
        <v>18</v>
      </c>
      <c r="O15" s="149" t="s">
        <v>18</v>
      </c>
      <c r="P15" s="150" t="s">
        <v>254</v>
      </c>
    </row>
    <row r="16" spans="1:16" ht="15">
      <c r="A16" s="140">
        <v>16104</v>
      </c>
      <c r="B16" s="140">
        <v>5121</v>
      </c>
      <c r="C16" s="140" t="s">
        <v>629</v>
      </c>
      <c r="D16" s="141" t="s">
        <v>630</v>
      </c>
      <c r="E16" s="142"/>
      <c r="F16" s="143"/>
      <c r="G16" s="143"/>
      <c r="H16" s="144">
        <f t="shared" si="0"/>
        <v>913.0434782608696</v>
      </c>
      <c r="I16" s="144">
        <f t="shared" si="1"/>
        <v>136.95652173913038</v>
      </c>
      <c r="J16" s="152">
        <v>1050</v>
      </c>
      <c r="K16" s="146">
        <v>39663</v>
      </c>
      <c r="L16" s="147">
        <v>1332</v>
      </c>
      <c r="M16" s="147">
        <v>8610</v>
      </c>
      <c r="N16" s="148" t="s">
        <v>606</v>
      </c>
      <c r="O16" s="149" t="s">
        <v>314</v>
      </c>
      <c r="P16" s="150" t="s">
        <v>631</v>
      </c>
    </row>
    <row r="17" spans="1:16" ht="15">
      <c r="A17" s="140">
        <v>16104</v>
      </c>
      <c r="B17" s="140">
        <v>5121</v>
      </c>
      <c r="C17" s="140" t="s">
        <v>629</v>
      </c>
      <c r="D17" s="141" t="s">
        <v>630</v>
      </c>
      <c r="E17" s="142"/>
      <c r="F17" s="143"/>
      <c r="G17" s="143"/>
      <c r="H17" s="144">
        <f t="shared" si="0"/>
        <v>913.0434782608696</v>
      </c>
      <c r="I17" s="144">
        <f t="shared" si="1"/>
        <v>136.95652173913038</v>
      </c>
      <c r="J17" s="152">
        <v>1050</v>
      </c>
      <c r="K17" s="146">
        <v>39700</v>
      </c>
      <c r="L17" s="147">
        <v>1501</v>
      </c>
      <c r="M17" s="147">
        <v>8610</v>
      </c>
      <c r="N17" s="148" t="s">
        <v>606</v>
      </c>
      <c r="O17" s="149" t="s">
        <v>314</v>
      </c>
      <c r="P17" s="150" t="s">
        <v>631</v>
      </c>
    </row>
    <row r="18" spans="1:16" ht="15">
      <c r="A18" s="140">
        <v>16303</v>
      </c>
      <c r="B18" s="140">
        <v>5651</v>
      </c>
      <c r="C18" s="140" t="s">
        <v>86</v>
      </c>
      <c r="D18" s="141"/>
      <c r="E18" s="142"/>
      <c r="F18" s="143"/>
      <c r="G18" s="143"/>
      <c r="H18" s="144">
        <f t="shared" si="0"/>
        <v>607.8260869565217</v>
      </c>
      <c r="I18" s="144">
        <f t="shared" si="1"/>
        <v>91.17391304347825</v>
      </c>
      <c r="J18" s="152">
        <v>699</v>
      </c>
      <c r="K18" s="146">
        <v>39625</v>
      </c>
      <c r="L18" s="147">
        <v>7036485</v>
      </c>
      <c r="M18" s="147">
        <v>8456</v>
      </c>
      <c r="N18" s="148" t="s">
        <v>606</v>
      </c>
      <c r="O18" s="148" t="s">
        <v>314</v>
      </c>
      <c r="P18" s="150" t="s">
        <v>254</v>
      </c>
    </row>
    <row r="19" spans="1:16" ht="15">
      <c r="A19" s="140">
        <v>16101</v>
      </c>
      <c r="B19" s="140">
        <v>5111</v>
      </c>
      <c r="C19" s="140" t="s">
        <v>632</v>
      </c>
      <c r="D19" s="141"/>
      <c r="E19" s="142"/>
      <c r="F19" s="143"/>
      <c r="G19" s="143"/>
      <c r="H19" s="144">
        <f>+J19/1.15</f>
        <v>930.4347826086957</v>
      </c>
      <c r="I19" s="144">
        <f t="shared" si="1"/>
        <v>139.56521739130426</v>
      </c>
      <c r="J19" s="145">
        <v>1070</v>
      </c>
      <c r="K19" s="146">
        <v>39540</v>
      </c>
      <c r="L19" s="147">
        <v>295579</v>
      </c>
      <c r="M19" s="147">
        <v>4025814</v>
      </c>
      <c r="N19" s="148" t="s">
        <v>633</v>
      </c>
      <c r="O19" s="149" t="s">
        <v>125</v>
      </c>
      <c r="P19" s="150" t="s">
        <v>254</v>
      </c>
    </row>
    <row r="20" spans="1:16" ht="15">
      <c r="A20" s="140">
        <v>16101</v>
      </c>
      <c r="B20" s="140">
        <v>5111</v>
      </c>
      <c r="C20" s="140" t="s">
        <v>632</v>
      </c>
      <c r="D20" s="141"/>
      <c r="E20" s="142"/>
      <c r="F20" s="143"/>
      <c r="G20" s="143"/>
      <c r="H20" s="144">
        <f>+J20/1.15</f>
        <v>930.4347826086957</v>
      </c>
      <c r="I20" s="144">
        <f t="shared" si="1"/>
        <v>139.56521739130426</v>
      </c>
      <c r="J20" s="145">
        <v>1070</v>
      </c>
      <c r="K20" s="146">
        <v>39540</v>
      </c>
      <c r="L20" s="147">
        <v>29580</v>
      </c>
      <c r="M20" s="147">
        <v>4025813</v>
      </c>
      <c r="N20" s="148" t="s">
        <v>633</v>
      </c>
      <c r="O20" s="149" t="s">
        <v>125</v>
      </c>
      <c r="P20" s="150" t="s">
        <v>254</v>
      </c>
    </row>
    <row r="21" spans="1:16" ht="15">
      <c r="A21" s="140">
        <v>16705</v>
      </c>
      <c r="B21" s="155">
        <v>1</v>
      </c>
      <c r="C21" s="140" t="s">
        <v>13</v>
      </c>
      <c r="D21" s="141"/>
      <c r="E21" s="142"/>
      <c r="F21" s="143"/>
      <c r="G21" s="143"/>
      <c r="H21" s="156">
        <v>500</v>
      </c>
      <c r="I21" s="156">
        <f t="shared" si="1"/>
        <v>0</v>
      </c>
      <c r="J21" s="145">
        <v>500</v>
      </c>
      <c r="K21" s="146"/>
      <c r="L21" s="148"/>
      <c r="M21" s="148"/>
      <c r="N21" s="148" t="s">
        <v>18</v>
      </c>
      <c r="O21" s="149" t="s">
        <v>18</v>
      </c>
      <c r="P21" s="150" t="s">
        <v>634</v>
      </c>
    </row>
    <row r="22" spans="1:16" ht="15">
      <c r="A22" s="140">
        <v>16705</v>
      </c>
      <c r="B22" s="155">
        <v>5</v>
      </c>
      <c r="C22" s="140" t="s">
        <v>13</v>
      </c>
      <c r="D22" s="141"/>
      <c r="E22" s="142"/>
      <c r="F22" s="143"/>
      <c r="G22" s="143"/>
      <c r="H22" s="156">
        <v>600</v>
      </c>
      <c r="I22" s="156">
        <f t="shared" si="1"/>
        <v>0</v>
      </c>
      <c r="J22" s="145">
        <v>600</v>
      </c>
      <c r="K22" s="146"/>
      <c r="L22" s="148"/>
      <c r="M22" s="148"/>
      <c r="N22" s="148" t="s">
        <v>18</v>
      </c>
      <c r="O22" s="149" t="s">
        <v>18</v>
      </c>
      <c r="P22" s="150" t="s">
        <v>634</v>
      </c>
    </row>
    <row r="23" spans="1:16" ht="15">
      <c r="A23" s="140">
        <v>16705</v>
      </c>
      <c r="B23" s="155">
        <v>7</v>
      </c>
      <c r="C23" s="140" t="s">
        <v>13</v>
      </c>
      <c r="D23" s="141"/>
      <c r="E23" s="142"/>
      <c r="F23" s="143"/>
      <c r="G23" s="143"/>
      <c r="H23" s="156">
        <v>600</v>
      </c>
      <c r="I23" s="156">
        <f t="shared" si="1"/>
        <v>0</v>
      </c>
      <c r="J23" s="145">
        <v>600</v>
      </c>
      <c r="K23" s="146"/>
      <c r="L23" s="148"/>
      <c r="M23" s="148"/>
      <c r="N23" s="148" t="s">
        <v>18</v>
      </c>
      <c r="O23" s="149" t="s">
        <v>18</v>
      </c>
      <c r="P23" s="150" t="s">
        <v>634</v>
      </c>
    </row>
    <row r="24" spans="1:16" ht="15">
      <c r="A24" s="140">
        <v>16705</v>
      </c>
      <c r="B24" s="155">
        <v>25</v>
      </c>
      <c r="C24" s="140" t="s">
        <v>13</v>
      </c>
      <c r="D24" s="141"/>
      <c r="E24" s="142"/>
      <c r="F24" s="143"/>
      <c r="G24" s="143"/>
      <c r="H24" s="156">
        <v>500</v>
      </c>
      <c r="I24" s="156">
        <f t="shared" si="1"/>
        <v>0</v>
      </c>
      <c r="J24" s="145">
        <v>500</v>
      </c>
      <c r="K24" s="146"/>
      <c r="L24" s="148"/>
      <c r="M24" s="148"/>
      <c r="N24" s="148" t="s">
        <v>18</v>
      </c>
      <c r="O24" s="149" t="s">
        <v>18</v>
      </c>
      <c r="P24" s="150" t="s">
        <v>634</v>
      </c>
    </row>
    <row r="25" spans="1:16" ht="15">
      <c r="A25" s="140">
        <v>16705</v>
      </c>
      <c r="B25" s="155">
        <v>27</v>
      </c>
      <c r="C25" s="140" t="s">
        <v>13</v>
      </c>
      <c r="D25" s="141"/>
      <c r="E25" s="142"/>
      <c r="F25" s="143"/>
      <c r="G25" s="143"/>
      <c r="H25" s="156">
        <v>500</v>
      </c>
      <c r="I25" s="156">
        <f t="shared" si="1"/>
        <v>0</v>
      </c>
      <c r="J25" s="145">
        <v>500</v>
      </c>
      <c r="K25" s="146"/>
      <c r="L25" s="148"/>
      <c r="M25" s="148"/>
      <c r="N25" s="148" t="s">
        <v>18</v>
      </c>
      <c r="O25" s="149" t="s">
        <v>18</v>
      </c>
      <c r="P25" s="150" t="s">
        <v>634</v>
      </c>
    </row>
    <row r="26" spans="1:16" ht="15">
      <c r="A26" s="140">
        <v>16705</v>
      </c>
      <c r="B26" s="155">
        <v>43</v>
      </c>
      <c r="C26" s="140" t="s">
        <v>13</v>
      </c>
      <c r="D26" s="141"/>
      <c r="E26" s="142"/>
      <c r="F26" s="143"/>
      <c r="G26" s="143"/>
      <c r="H26" s="156">
        <v>500</v>
      </c>
      <c r="I26" s="156">
        <f t="shared" si="1"/>
        <v>0</v>
      </c>
      <c r="J26" s="145">
        <v>500</v>
      </c>
      <c r="K26" s="146"/>
      <c r="L26" s="148"/>
      <c r="M26" s="148"/>
      <c r="N26" s="148" t="s">
        <v>18</v>
      </c>
      <c r="O26" s="149" t="s">
        <v>18</v>
      </c>
      <c r="P26" s="150" t="s">
        <v>634</v>
      </c>
    </row>
    <row r="27" spans="1:16" ht="15">
      <c r="A27" s="140">
        <v>16705</v>
      </c>
      <c r="B27" s="155">
        <v>4179</v>
      </c>
      <c r="C27" s="140" t="s">
        <v>13</v>
      </c>
      <c r="D27" s="157"/>
      <c r="E27" s="157"/>
      <c r="F27" s="158"/>
      <c r="G27" s="157"/>
      <c r="H27" s="156">
        <v>560</v>
      </c>
      <c r="I27" s="156">
        <f t="shared" si="1"/>
        <v>0</v>
      </c>
      <c r="J27" s="159">
        <v>560</v>
      </c>
      <c r="K27" s="160"/>
      <c r="L27" s="161"/>
      <c r="M27" s="161"/>
      <c r="N27" s="148" t="s">
        <v>18</v>
      </c>
      <c r="O27" s="149" t="s">
        <v>18</v>
      </c>
      <c r="P27" s="150" t="s">
        <v>634</v>
      </c>
    </row>
    <row r="28" spans="1:16" ht="15">
      <c r="A28" s="140">
        <v>16705</v>
      </c>
      <c r="B28" s="155">
        <v>4188</v>
      </c>
      <c r="C28" s="140" t="s">
        <v>13</v>
      </c>
      <c r="D28" s="142"/>
      <c r="E28" s="142"/>
      <c r="F28" s="142"/>
      <c r="G28" s="142"/>
      <c r="H28" s="156">
        <v>600</v>
      </c>
      <c r="I28" s="156">
        <f t="shared" si="1"/>
        <v>0</v>
      </c>
      <c r="J28" s="145">
        <v>600</v>
      </c>
      <c r="K28" s="162"/>
      <c r="L28" s="163"/>
      <c r="M28" s="163"/>
      <c r="N28" s="148" t="s">
        <v>18</v>
      </c>
      <c r="O28" s="149" t="s">
        <v>18</v>
      </c>
      <c r="P28" s="150" t="s">
        <v>634</v>
      </c>
    </row>
    <row r="29" spans="1:16" ht="15">
      <c r="A29" s="140">
        <v>16705</v>
      </c>
      <c r="B29" s="155">
        <v>4195</v>
      </c>
      <c r="C29" s="140" t="s">
        <v>13</v>
      </c>
      <c r="D29" s="142"/>
      <c r="E29" s="142"/>
      <c r="F29" s="143"/>
      <c r="G29" s="143"/>
      <c r="H29" s="156">
        <v>600</v>
      </c>
      <c r="I29" s="156">
        <f t="shared" si="1"/>
        <v>0</v>
      </c>
      <c r="J29" s="145">
        <v>600</v>
      </c>
      <c r="K29" s="162"/>
      <c r="L29" s="163"/>
      <c r="M29" s="163"/>
      <c r="N29" s="148" t="s">
        <v>18</v>
      </c>
      <c r="O29" s="149" t="s">
        <v>18</v>
      </c>
      <c r="P29" s="150" t="s">
        <v>634</v>
      </c>
    </row>
    <row r="30" spans="1:16" ht="15">
      <c r="A30" s="140">
        <v>16705</v>
      </c>
      <c r="B30" s="155">
        <v>4199</v>
      </c>
      <c r="C30" s="140" t="s">
        <v>13</v>
      </c>
      <c r="D30" s="141"/>
      <c r="E30" s="142"/>
      <c r="F30" s="141"/>
      <c r="G30" s="141"/>
      <c r="H30" s="156">
        <v>620</v>
      </c>
      <c r="I30" s="156">
        <f t="shared" si="1"/>
        <v>0</v>
      </c>
      <c r="J30" s="145">
        <v>620</v>
      </c>
      <c r="K30" s="164"/>
      <c r="L30" s="148"/>
      <c r="M30" s="148"/>
      <c r="N30" s="148" t="s">
        <v>18</v>
      </c>
      <c r="O30" s="149" t="s">
        <v>18</v>
      </c>
      <c r="P30" s="150" t="s">
        <v>634</v>
      </c>
    </row>
    <row r="31" spans="1:16" ht="15">
      <c r="A31" s="140">
        <v>16705</v>
      </c>
      <c r="B31" s="155">
        <v>134</v>
      </c>
      <c r="C31" s="140" t="s">
        <v>13</v>
      </c>
      <c r="D31" s="141"/>
      <c r="E31" s="142"/>
      <c r="F31" s="141"/>
      <c r="G31" s="141"/>
      <c r="H31" s="156">
        <v>480</v>
      </c>
      <c r="I31" s="156">
        <f t="shared" si="1"/>
        <v>0</v>
      </c>
      <c r="J31" s="145">
        <v>480</v>
      </c>
      <c r="K31" s="164"/>
      <c r="L31" s="148"/>
      <c r="M31" s="148"/>
      <c r="N31" s="148" t="s">
        <v>18</v>
      </c>
      <c r="O31" s="149" t="s">
        <v>18</v>
      </c>
      <c r="P31" s="150" t="s">
        <v>634</v>
      </c>
    </row>
    <row r="32" spans="1:16" ht="15">
      <c r="A32" s="140">
        <v>16705</v>
      </c>
      <c r="B32" s="155">
        <v>164</v>
      </c>
      <c r="C32" s="140" t="s">
        <v>13</v>
      </c>
      <c r="D32" s="141"/>
      <c r="E32" s="142"/>
      <c r="F32" s="143"/>
      <c r="G32" s="143"/>
      <c r="H32" s="156">
        <v>600</v>
      </c>
      <c r="I32" s="156">
        <f t="shared" si="1"/>
        <v>0</v>
      </c>
      <c r="J32" s="145">
        <v>600</v>
      </c>
      <c r="K32" s="164"/>
      <c r="L32" s="148"/>
      <c r="M32" s="148"/>
      <c r="N32" s="148" t="s">
        <v>18</v>
      </c>
      <c r="O32" s="149" t="s">
        <v>18</v>
      </c>
      <c r="P32" s="150" t="s">
        <v>634</v>
      </c>
    </row>
    <row r="33" spans="1:16" ht="15">
      <c r="A33" s="140">
        <v>16705</v>
      </c>
      <c r="B33" s="155">
        <v>170</v>
      </c>
      <c r="C33" s="140" t="s">
        <v>13</v>
      </c>
      <c r="D33" s="141"/>
      <c r="E33" s="142"/>
      <c r="F33" s="143"/>
      <c r="G33" s="143"/>
      <c r="H33" s="156">
        <v>600</v>
      </c>
      <c r="I33" s="156">
        <f t="shared" si="1"/>
        <v>0</v>
      </c>
      <c r="J33" s="145">
        <v>600</v>
      </c>
      <c r="K33" s="164"/>
      <c r="L33" s="148"/>
      <c r="M33" s="148"/>
      <c r="N33" s="148" t="s">
        <v>18</v>
      </c>
      <c r="O33" s="149" t="s">
        <v>18</v>
      </c>
      <c r="P33" s="150" t="s">
        <v>634</v>
      </c>
    </row>
    <row r="34" spans="1:16" ht="15">
      <c r="A34" s="140">
        <v>16705</v>
      </c>
      <c r="B34" s="155">
        <v>335</v>
      </c>
      <c r="C34" s="140" t="s">
        <v>13</v>
      </c>
      <c r="D34" s="141"/>
      <c r="E34" s="142"/>
      <c r="F34" s="141"/>
      <c r="G34" s="141"/>
      <c r="H34" s="156">
        <v>600</v>
      </c>
      <c r="I34" s="156">
        <f t="shared" si="1"/>
        <v>0</v>
      </c>
      <c r="J34" s="145">
        <v>600</v>
      </c>
      <c r="K34" s="164"/>
      <c r="L34" s="148"/>
      <c r="M34" s="148"/>
      <c r="N34" s="148" t="s">
        <v>18</v>
      </c>
      <c r="O34" s="149" t="s">
        <v>18</v>
      </c>
      <c r="P34" s="150" t="s">
        <v>634</v>
      </c>
    </row>
    <row r="35" spans="1:16" ht="15">
      <c r="A35" s="140">
        <v>16705</v>
      </c>
      <c r="B35" s="155">
        <v>339</v>
      </c>
      <c r="C35" s="140" t="s">
        <v>13</v>
      </c>
      <c r="D35" s="141"/>
      <c r="E35" s="142"/>
      <c r="F35" s="143"/>
      <c r="G35" s="143"/>
      <c r="H35" s="156">
        <v>600</v>
      </c>
      <c r="I35" s="156">
        <f t="shared" si="1"/>
        <v>0</v>
      </c>
      <c r="J35" s="145">
        <v>600</v>
      </c>
      <c r="K35" s="164"/>
      <c r="L35" s="148"/>
      <c r="M35" s="148"/>
      <c r="N35" s="148" t="s">
        <v>18</v>
      </c>
      <c r="O35" s="149" t="s">
        <v>18</v>
      </c>
      <c r="P35" s="150" t="s">
        <v>634</v>
      </c>
    </row>
    <row r="36" spans="1:16" ht="15">
      <c r="A36" s="140">
        <v>16705</v>
      </c>
      <c r="B36" s="155">
        <v>344</v>
      </c>
      <c r="C36" s="140" t="s">
        <v>13</v>
      </c>
      <c r="D36" s="141"/>
      <c r="E36" s="142"/>
      <c r="F36" s="143"/>
      <c r="G36" s="143"/>
      <c r="H36" s="156">
        <v>600</v>
      </c>
      <c r="I36" s="156">
        <f t="shared" si="1"/>
        <v>0</v>
      </c>
      <c r="J36" s="145">
        <v>600</v>
      </c>
      <c r="K36" s="164"/>
      <c r="L36" s="148"/>
      <c r="M36" s="148"/>
      <c r="N36" s="148" t="s">
        <v>18</v>
      </c>
      <c r="O36" s="149" t="s">
        <v>18</v>
      </c>
      <c r="P36" s="150" t="s">
        <v>634</v>
      </c>
    </row>
    <row r="37" spans="1:16" ht="15">
      <c r="A37" s="140">
        <v>16705</v>
      </c>
      <c r="B37" s="155">
        <v>348</v>
      </c>
      <c r="C37" s="140" t="s">
        <v>13</v>
      </c>
      <c r="D37" s="141"/>
      <c r="E37" s="142"/>
      <c r="F37" s="143"/>
      <c r="G37" s="143"/>
      <c r="H37" s="156">
        <v>600</v>
      </c>
      <c r="I37" s="156">
        <f t="shared" si="1"/>
        <v>0</v>
      </c>
      <c r="J37" s="145">
        <v>600</v>
      </c>
      <c r="K37" s="164"/>
      <c r="L37" s="148"/>
      <c r="M37" s="148"/>
      <c r="N37" s="148" t="s">
        <v>18</v>
      </c>
      <c r="O37" s="149" t="s">
        <v>18</v>
      </c>
      <c r="P37" s="150" t="s">
        <v>634</v>
      </c>
    </row>
    <row r="38" spans="1:16" ht="15">
      <c r="A38" s="140">
        <v>16705</v>
      </c>
      <c r="B38" s="155">
        <v>350</v>
      </c>
      <c r="C38" s="140" t="s">
        <v>13</v>
      </c>
      <c r="D38" s="141"/>
      <c r="E38" s="142"/>
      <c r="F38" s="143"/>
      <c r="G38" s="143"/>
      <c r="H38" s="156">
        <v>600</v>
      </c>
      <c r="I38" s="156">
        <f t="shared" si="1"/>
        <v>0</v>
      </c>
      <c r="J38" s="145">
        <v>600</v>
      </c>
      <c r="K38" s="164"/>
      <c r="L38" s="148"/>
      <c r="M38" s="148"/>
      <c r="N38" s="148" t="s">
        <v>18</v>
      </c>
      <c r="O38" s="149" t="s">
        <v>18</v>
      </c>
      <c r="P38" s="150" t="s">
        <v>634</v>
      </c>
    </row>
    <row r="39" spans="1:16" ht="15">
      <c r="A39" s="140">
        <v>16705</v>
      </c>
      <c r="B39" s="155">
        <v>374</v>
      </c>
      <c r="C39" s="140" t="s">
        <v>13</v>
      </c>
      <c r="D39" s="141"/>
      <c r="E39" s="142"/>
      <c r="F39" s="143"/>
      <c r="G39" s="143"/>
      <c r="H39" s="156">
        <v>600</v>
      </c>
      <c r="I39" s="156">
        <f t="shared" si="1"/>
        <v>0</v>
      </c>
      <c r="J39" s="145">
        <v>600</v>
      </c>
      <c r="K39" s="164"/>
      <c r="L39" s="148"/>
      <c r="M39" s="148"/>
      <c r="N39" s="148" t="s">
        <v>18</v>
      </c>
      <c r="O39" s="149" t="s">
        <v>18</v>
      </c>
      <c r="P39" s="150" t="s">
        <v>634</v>
      </c>
    </row>
    <row r="40" spans="1:16" ht="15">
      <c r="A40" s="140">
        <v>16705</v>
      </c>
      <c r="B40" s="155">
        <v>376</v>
      </c>
      <c r="C40" s="140" t="s">
        <v>13</v>
      </c>
      <c r="D40" s="141"/>
      <c r="E40" s="142"/>
      <c r="F40" s="141"/>
      <c r="G40" s="143"/>
      <c r="H40" s="156">
        <v>600</v>
      </c>
      <c r="I40" s="156">
        <f t="shared" si="1"/>
        <v>0</v>
      </c>
      <c r="J40" s="145">
        <v>600</v>
      </c>
      <c r="K40" s="164"/>
      <c r="L40" s="148"/>
      <c r="M40" s="148"/>
      <c r="N40" s="148" t="s">
        <v>18</v>
      </c>
      <c r="O40" s="149" t="s">
        <v>18</v>
      </c>
      <c r="P40" s="150" t="s">
        <v>634</v>
      </c>
    </row>
    <row r="41" spans="1:16" ht="15">
      <c r="A41" s="140">
        <v>16705</v>
      </c>
      <c r="B41" s="155">
        <v>380</v>
      </c>
      <c r="C41" s="140" t="s">
        <v>13</v>
      </c>
      <c r="D41" s="141"/>
      <c r="E41" s="142"/>
      <c r="F41" s="142"/>
      <c r="G41" s="143"/>
      <c r="H41" s="156">
        <v>600</v>
      </c>
      <c r="I41" s="156">
        <f t="shared" si="1"/>
        <v>0</v>
      </c>
      <c r="J41" s="145">
        <v>600</v>
      </c>
      <c r="K41" s="164"/>
      <c r="L41" s="148"/>
      <c r="M41" s="148"/>
      <c r="N41" s="148" t="s">
        <v>18</v>
      </c>
      <c r="O41" s="149" t="s">
        <v>18</v>
      </c>
      <c r="P41" s="150" t="s">
        <v>634</v>
      </c>
    </row>
    <row r="42" spans="1:16" ht="15">
      <c r="A42" s="140">
        <v>16705</v>
      </c>
      <c r="B42" s="155">
        <v>383</v>
      </c>
      <c r="C42" s="140" t="s">
        <v>13</v>
      </c>
      <c r="D42" s="141"/>
      <c r="E42" s="142"/>
      <c r="F42" s="142"/>
      <c r="G42" s="143"/>
      <c r="H42" s="156">
        <v>600</v>
      </c>
      <c r="I42" s="156">
        <f t="shared" si="1"/>
        <v>0</v>
      </c>
      <c r="J42" s="145">
        <v>600</v>
      </c>
      <c r="K42" s="165"/>
      <c r="L42" s="148"/>
      <c r="M42" s="148"/>
      <c r="N42" s="148" t="s">
        <v>18</v>
      </c>
      <c r="O42" s="149" t="s">
        <v>18</v>
      </c>
      <c r="P42" s="150" t="s">
        <v>634</v>
      </c>
    </row>
    <row r="43" spans="1:16" ht="15">
      <c r="A43" s="140">
        <v>16105</v>
      </c>
      <c r="B43" s="140">
        <v>5151</v>
      </c>
      <c r="C43" s="140" t="s">
        <v>635</v>
      </c>
      <c r="D43" s="141"/>
      <c r="E43" s="142"/>
      <c r="F43" s="142"/>
      <c r="G43" s="143"/>
      <c r="H43" s="144">
        <f>+J43/1.15</f>
        <v>782.608695652174</v>
      </c>
      <c r="I43" s="144">
        <f t="shared" si="1"/>
        <v>117.39130434782601</v>
      </c>
      <c r="J43" s="145">
        <v>900</v>
      </c>
      <c r="K43" s="146">
        <v>40749</v>
      </c>
      <c r="L43" s="147">
        <v>878</v>
      </c>
      <c r="M43" s="147">
        <v>12051</v>
      </c>
      <c r="N43" s="148" t="s">
        <v>314</v>
      </c>
      <c r="O43" s="148"/>
      <c r="P43" s="150" t="s">
        <v>193</v>
      </c>
    </row>
    <row r="44" spans="1:16" ht="15">
      <c r="A44" s="140">
        <v>16101</v>
      </c>
      <c r="B44" s="140">
        <v>5111</v>
      </c>
      <c r="C44" s="140" t="s">
        <v>636</v>
      </c>
      <c r="D44" s="141"/>
      <c r="E44" s="142"/>
      <c r="F44" s="142"/>
      <c r="G44" s="143"/>
      <c r="H44" s="144">
        <f>+J44/1.15</f>
        <v>719.0434782608696</v>
      </c>
      <c r="I44" s="144">
        <f t="shared" si="1"/>
        <v>107.85652173913036</v>
      </c>
      <c r="J44" s="145">
        <v>826.9</v>
      </c>
      <c r="K44" s="146">
        <v>40515</v>
      </c>
      <c r="L44" s="147">
        <v>14277266</v>
      </c>
      <c r="M44" s="147">
        <v>22</v>
      </c>
      <c r="N44" s="148" t="s">
        <v>637</v>
      </c>
      <c r="O44" s="149" t="s">
        <v>125</v>
      </c>
      <c r="P44" s="150" t="s">
        <v>359</v>
      </c>
    </row>
    <row r="45" spans="1:16" ht="15">
      <c r="A45" s="140">
        <v>16101</v>
      </c>
      <c r="B45" s="140">
        <v>5111</v>
      </c>
      <c r="C45" s="140" t="s">
        <v>632</v>
      </c>
      <c r="D45" s="141"/>
      <c r="E45" s="142"/>
      <c r="F45" s="142"/>
      <c r="G45" s="143"/>
      <c r="H45" s="144">
        <f>+J45/1.15</f>
        <v>966.2608695652175</v>
      </c>
      <c r="I45" s="144">
        <f t="shared" si="1"/>
        <v>144.93913043478256</v>
      </c>
      <c r="J45" s="145">
        <v>1111.2</v>
      </c>
      <c r="K45" s="146">
        <v>40515</v>
      </c>
      <c r="L45" s="147">
        <v>14276827</v>
      </c>
      <c r="M45" s="147">
        <v>24</v>
      </c>
      <c r="N45" s="148" t="s">
        <v>637</v>
      </c>
      <c r="O45" s="149" t="s">
        <v>125</v>
      </c>
      <c r="P45" s="150" t="s">
        <v>359</v>
      </c>
    </row>
    <row r="46" spans="1:16" ht="15">
      <c r="A46" s="166">
        <v>16101</v>
      </c>
      <c r="B46" s="166">
        <v>5111</v>
      </c>
      <c r="C46" s="166" t="s">
        <v>611</v>
      </c>
      <c r="D46" s="167"/>
      <c r="E46" s="168"/>
      <c r="F46" s="168"/>
      <c r="G46" s="168"/>
      <c r="H46" s="169">
        <f>+J46/1.16</f>
        <v>688.9741379310345</v>
      </c>
      <c r="I46" s="169">
        <f>+J46-H46</f>
        <v>110.2358620689655</v>
      </c>
      <c r="J46" s="145">
        <v>799.21</v>
      </c>
      <c r="K46" s="170">
        <v>40858</v>
      </c>
      <c r="L46" s="171">
        <v>455259</v>
      </c>
      <c r="M46" s="171">
        <v>33</v>
      </c>
      <c r="N46" s="172" t="s">
        <v>638</v>
      </c>
      <c r="O46" s="149" t="s">
        <v>125</v>
      </c>
      <c r="P46" s="173" t="s">
        <v>359</v>
      </c>
    </row>
    <row r="47" spans="1:16" ht="15">
      <c r="A47" s="166">
        <v>16101</v>
      </c>
      <c r="B47" s="166">
        <v>5111</v>
      </c>
      <c r="C47" s="166" t="s">
        <v>639</v>
      </c>
      <c r="D47" s="167"/>
      <c r="E47" s="168"/>
      <c r="F47" s="168"/>
      <c r="G47" s="168"/>
      <c r="H47" s="169">
        <f>+J47/1.16</f>
        <v>932.0689655172415</v>
      </c>
      <c r="I47" s="169">
        <f>+J47-H47</f>
        <v>149.13103448275854</v>
      </c>
      <c r="J47" s="145">
        <v>1081.2</v>
      </c>
      <c r="K47" s="170">
        <v>40858</v>
      </c>
      <c r="L47" s="171">
        <v>455259</v>
      </c>
      <c r="M47" s="171">
        <v>33</v>
      </c>
      <c r="N47" s="172" t="s">
        <v>638</v>
      </c>
      <c r="O47" s="149" t="s">
        <v>125</v>
      </c>
      <c r="P47" s="173" t="s">
        <v>359</v>
      </c>
    </row>
    <row r="48" spans="1:16" ht="15">
      <c r="A48" s="166">
        <v>16101</v>
      </c>
      <c r="B48" s="166">
        <v>5111</v>
      </c>
      <c r="C48" s="166" t="s">
        <v>640</v>
      </c>
      <c r="D48" s="167"/>
      <c r="E48" s="168"/>
      <c r="F48" s="168"/>
      <c r="G48" s="168"/>
      <c r="H48" s="169">
        <f>+J48/1.16</f>
        <v>517.1724137931035</v>
      </c>
      <c r="I48" s="169">
        <f>+J48-H48</f>
        <v>82.74758620689647</v>
      </c>
      <c r="J48" s="145">
        <v>599.92</v>
      </c>
      <c r="K48" s="170">
        <v>40858</v>
      </c>
      <c r="L48" s="171">
        <v>455259</v>
      </c>
      <c r="M48" s="171">
        <v>33</v>
      </c>
      <c r="N48" s="172" t="s">
        <v>638</v>
      </c>
      <c r="O48" s="149" t="s">
        <v>125</v>
      </c>
      <c r="P48" s="173" t="s">
        <v>359</v>
      </c>
    </row>
    <row r="49" spans="1:16" ht="15">
      <c r="A49" s="166">
        <v>16305</v>
      </c>
      <c r="B49" s="166">
        <v>5291</v>
      </c>
      <c r="C49" s="166" t="s">
        <v>641</v>
      </c>
      <c r="D49" s="167"/>
      <c r="E49" s="168"/>
      <c r="F49" s="168"/>
      <c r="G49" s="168"/>
      <c r="H49" s="169"/>
      <c r="I49" s="169"/>
      <c r="J49" s="174">
        <v>96657.5</v>
      </c>
      <c r="K49" s="170">
        <v>37966</v>
      </c>
      <c r="L49" s="171">
        <v>145</v>
      </c>
      <c r="M49" s="171"/>
      <c r="N49" s="172" t="s">
        <v>642</v>
      </c>
      <c r="O49" s="172"/>
      <c r="P49" s="173" t="s">
        <v>643</v>
      </c>
    </row>
    <row r="50" spans="1:16" ht="15">
      <c r="A50" s="166">
        <v>16305</v>
      </c>
      <c r="B50" s="166">
        <v>5291</v>
      </c>
      <c r="C50" s="166" t="s">
        <v>641</v>
      </c>
      <c r="D50" s="167"/>
      <c r="E50" s="168"/>
      <c r="F50" s="168"/>
      <c r="G50" s="168"/>
      <c r="H50" s="169"/>
      <c r="I50" s="169"/>
      <c r="J50" s="174">
        <v>669300</v>
      </c>
      <c r="K50" s="170">
        <v>37973</v>
      </c>
      <c r="L50" s="171">
        <v>151</v>
      </c>
      <c r="M50" s="171"/>
      <c r="N50" s="172" t="s">
        <v>642</v>
      </c>
      <c r="O50" s="172"/>
      <c r="P50" s="173" t="s">
        <v>643</v>
      </c>
    </row>
    <row r="51" spans="1:16" ht="15">
      <c r="A51" s="166">
        <v>16305</v>
      </c>
      <c r="B51" s="166">
        <v>5291</v>
      </c>
      <c r="C51" s="166" t="s">
        <v>641</v>
      </c>
      <c r="D51" s="167"/>
      <c r="E51" s="168"/>
      <c r="F51" s="168"/>
      <c r="G51" s="168"/>
      <c r="H51" s="169"/>
      <c r="I51" s="169"/>
      <c r="J51" s="174">
        <v>359490</v>
      </c>
      <c r="K51" s="170">
        <v>37973</v>
      </c>
      <c r="L51" s="171">
        <v>152</v>
      </c>
      <c r="M51" s="171"/>
      <c r="N51" s="172" t="s">
        <v>642</v>
      </c>
      <c r="O51" s="172"/>
      <c r="P51" s="173" t="s">
        <v>643</v>
      </c>
    </row>
    <row r="52" spans="1:16" ht="15">
      <c r="A52" s="166">
        <v>16305</v>
      </c>
      <c r="B52" s="166">
        <v>5291</v>
      </c>
      <c r="C52" s="166" t="s">
        <v>641</v>
      </c>
      <c r="D52" s="167"/>
      <c r="E52" s="168"/>
      <c r="F52" s="168"/>
      <c r="G52" s="168"/>
      <c r="H52" s="169"/>
      <c r="I52" s="169"/>
      <c r="J52" s="174">
        <v>29058.2</v>
      </c>
      <c r="K52" s="170">
        <v>37950</v>
      </c>
      <c r="L52" s="171">
        <v>628</v>
      </c>
      <c r="M52" s="171"/>
      <c r="N52" s="172" t="s">
        <v>642</v>
      </c>
      <c r="O52" s="172"/>
      <c r="P52" s="173" t="s">
        <v>644</v>
      </c>
    </row>
    <row r="53" spans="1:16" ht="15">
      <c r="A53" s="166">
        <v>16305</v>
      </c>
      <c r="B53" s="166">
        <v>5291</v>
      </c>
      <c r="C53" s="166" t="s">
        <v>641</v>
      </c>
      <c r="D53" s="167"/>
      <c r="E53" s="168"/>
      <c r="F53" s="168"/>
      <c r="G53" s="168"/>
      <c r="H53" s="169"/>
      <c r="I53" s="169"/>
      <c r="J53" s="174">
        <v>141588</v>
      </c>
      <c r="K53" s="170">
        <v>37959</v>
      </c>
      <c r="L53" s="171">
        <v>942</v>
      </c>
      <c r="M53" s="171"/>
      <c r="N53" s="172" t="s">
        <v>642</v>
      </c>
      <c r="O53" s="172"/>
      <c r="P53" s="173" t="s">
        <v>645</v>
      </c>
    </row>
    <row r="54" spans="1:16" ht="15">
      <c r="A54" s="166">
        <v>16305</v>
      </c>
      <c r="B54" s="166">
        <v>5291</v>
      </c>
      <c r="C54" s="166" t="s">
        <v>641</v>
      </c>
      <c r="D54" s="167"/>
      <c r="E54" s="168"/>
      <c r="F54" s="168"/>
      <c r="G54" s="168"/>
      <c r="H54" s="169"/>
      <c r="I54" s="169"/>
      <c r="J54" s="174">
        <v>72122.25</v>
      </c>
      <c r="K54" s="170">
        <v>37973</v>
      </c>
      <c r="L54" s="171">
        <v>1110</v>
      </c>
      <c r="M54" s="171"/>
      <c r="N54" s="172" t="s">
        <v>642</v>
      </c>
      <c r="O54" s="172"/>
      <c r="P54" s="173" t="s">
        <v>223</v>
      </c>
    </row>
    <row r="55" spans="1:16" ht="15">
      <c r="A55" s="166">
        <v>16305</v>
      </c>
      <c r="B55" s="166">
        <v>5291</v>
      </c>
      <c r="C55" s="166" t="s">
        <v>641</v>
      </c>
      <c r="D55" s="167"/>
      <c r="E55" s="168"/>
      <c r="F55" s="168"/>
      <c r="G55" s="168"/>
      <c r="H55" s="169"/>
      <c r="I55" s="169"/>
      <c r="J55" s="174">
        <v>160933.3</v>
      </c>
      <c r="K55" s="170">
        <v>37973</v>
      </c>
      <c r="L55" s="171">
        <v>1149</v>
      </c>
      <c r="M55" s="171"/>
      <c r="N55" s="172" t="s">
        <v>642</v>
      </c>
      <c r="O55" s="172"/>
      <c r="P55" s="173" t="s">
        <v>646</v>
      </c>
    </row>
    <row r="56" spans="1:16" ht="15">
      <c r="A56" s="166">
        <v>16305</v>
      </c>
      <c r="B56" s="166">
        <v>5291</v>
      </c>
      <c r="C56" s="166" t="s">
        <v>641</v>
      </c>
      <c r="D56" s="167"/>
      <c r="E56" s="168"/>
      <c r="F56" s="168"/>
      <c r="G56" s="168"/>
      <c r="H56" s="169"/>
      <c r="I56" s="169"/>
      <c r="J56" s="174">
        <v>158674.7</v>
      </c>
      <c r="K56" s="170">
        <v>37973</v>
      </c>
      <c r="L56" s="171">
        <v>1154</v>
      </c>
      <c r="M56" s="171"/>
      <c r="N56" s="172" t="s">
        <v>642</v>
      </c>
      <c r="O56" s="172"/>
      <c r="P56" s="173" t="s">
        <v>646</v>
      </c>
    </row>
    <row r="57" spans="1:16" ht="15">
      <c r="A57" s="166">
        <v>16305</v>
      </c>
      <c r="B57" s="166">
        <v>5291</v>
      </c>
      <c r="C57" s="166" t="s">
        <v>641</v>
      </c>
      <c r="D57" s="167"/>
      <c r="E57" s="168"/>
      <c r="F57" s="168"/>
      <c r="G57" s="168"/>
      <c r="H57" s="169"/>
      <c r="I57" s="169"/>
      <c r="J57" s="174">
        <v>139578.95</v>
      </c>
      <c r="K57" s="170">
        <v>37973</v>
      </c>
      <c r="L57" s="171">
        <v>1552</v>
      </c>
      <c r="M57" s="171"/>
      <c r="N57" s="172" t="s">
        <v>642</v>
      </c>
      <c r="O57" s="172"/>
      <c r="P57" s="173" t="s">
        <v>647</v>
      </c>
    </row>
    <row r="58" spans="1:16" ht="15">
      <c r="A58" s="166">
        <v>16305</v>
      </c>
      <c r="B58" s="166">
        <v>5291</v>
      </c>
      <c r="C58" s="166" t="s">
        <v>641</v>
      </c>
      <c r="D58" s="167"/>
      <c r="E58" s="168"/>
      <c r="F58" s="168"/>
      <c r="G58" s="168"/>
      <c r="H58" s="169"/>
      <c r="I58" s="169"/>
      <c r="J58" s="174">
        <v>228492.06</v>
      </c>
      <c r="K58" s="170">
        <v>37974</v>
      </c>
      <c r="L58" s="171">
        <v>1763</v>
      </c>
      <c r="M58" s="171"/>
      <c r="N58" s="172" t="s">
        <v>642</v>
      </c>
      <c r="O58" s="172"/>
      <c r="P58" s="173" t="s">
        <v>648</v>
      </c>
    </row>
    <row r="59" spans="1:16" ht="15">
      <c r="A59" s="166">
        <v>16305</v>
      </c>
      <c r="B59" s="166">
        <v>5291</v>
      </c>
      <c r="C59" s="166" t="s">
        <v>641</v>
      </c>
      <c r="D59" s="167"/>
      <c r="E59" s="168"/>
      <c r="F59" s="168"/>
      <c r="G59" s="168"/>
      <c r="H59" s="169"/>
      <c r="I59" s="169"/>
      <c r="J59" s="174">
        <v>600604.75</v>
      </c>
      <c r="K59" s="170">
        <v>37963</v>
      </c>
      <c r="L59" s="171">
        <v>3794</v>
      </c>
      <c r="M59" s="171"/>
      <c r="N59" s="172" t="s">
        <v>642</v>
      </c>
      <c r="O59" s="172"/>
      <c r="P59" s="173" t="s">
        <v>649</v>
      </c>
    </row>
    <row r="60" spans="1:16" ht="15">
      <c r="A60" s="166">
        <v>16305</v>
      </c>
      <c r="B60" s="166">
        <v>5291</v>
      </c>
      <c r="C60" s="166" t="s">
        <v>641</v>
      </c>
      <c r="D60" s="167"/>
      <c r="E60" s="168"/>
      <c r="F60" s="168"/>
      <c r="G60" s="168"/>
      <c r="H60" s="169"/>
      <c r="I60" s="169"/>
      <c r="J60" s="174">
        <v>66114.65</v>
      </c>
      <c r="K60" s="170">
        <v>37965</v>
      </c>
      <c r="L60" s="171">
        <v>6280</v>
      </c>
      <c r="M60" s="171"/>
      <c r="N60" s="172" t="s">
        <v>642</v>
      </c>
      <c r="O60" s="172"/>
      <c r="P60" s="173" t="s">
        <v>650</v>
      </c>
    </row>
    <row r="61" spans="1:16" ht="15">
      <c r="A61" s="166">
        <v>16305</v>
      </c>
      <c r="B61" s="166">
        <v>5291</v>
      </c>
      <c r="C61" s="166" t="s">
        <v>641</v>
      </c>
      <c r="D61" s="167"/>
      <c r="E61" s="168"/>
      <c r="F61" s="168"/>
      <c r="G61" s="168"/>
      <c r="H61" s="169"/>
      <c r="I61" s="169"/>
      <c r="J61" s="174">
        <v>106524.5</v>
      </c>
      <c r="K61" s="170">
        <v>37972</v>
      </c>
      <c r="L61" s="171">
        <v>6294</v>
      </c>
      <c r="M61" s="171"/>
      <c r="N61" s="172" t="s">
        <v>642</v>
      </c>
      <c r="O61" s="172"/>
      <c r="P61" s="173" t="s">
        <v>650</v>
      </c>
    </row>
    <row r="62" spans="1:16" ht="15">
      <c r="A62" s="166">
        <v>16305</v>
      </c>
      <c r="B62" s="166">
        <v>5291</v>
      </c>
      <c r="C62" s="166" t="s">
        <v>641</v>
      </c>
      <c r="D62" s="167"/>
      <c r="E62" s="168"/>
      <c r="F62" s="168"/>
      <c r="G62" s="168"/>
      <c r="H62" s="169"/>
      <c r="I62" s="169"/>
      <c r="J62" s="174">
        <v>236813.04</v>
      </c>
      <c r="K62" s="170">
        <v>37973</v>
      </c>
      <c r="L62" s="171">
        <v>19742</v>
      </c>
      <c r="M62" s="171"/>
      <c r="N62" s="172" t="s">
        <v>642</v>
      </c>
      <c r="O62" s="172"/>
      <c r="P62" s="173" t="s">
        <v>651</v>
      </c>
    </row>
    <row r="63" spans="1:16" ht="15">
      <c r="A63" s="166">
        <v>16305</v>
      </c>
      <c r="B63" s="166">
        <v>5291</v>
      </c>
      <c r="C63" s="166" t="s">
        <v>641</v>
      </c>
      <c r="D63" s="167"/>
      <c r="E63" s="168"/>
      <c r="F63" s="168"/>
      <c r="G63" s="168"/>
      <c r="H63" s="169"/>
      <c r="I63" s="169"/>
      <c r="J63" s="174">
        <v>37202.5</v>
      </c>
      <c r="K63" s="170">
        <v>37951</v>
      </c>
      <c r="L63" s="171">
        <v>136474</v>
      </c>
      <c r="M63" s="171"/>
      <c r="N63" s="172" t="s">
        <v>642</v>
      </c>
      <c r="O63" s="172"/>
      <c r="P63" s="173" t="s">
        <v>428</v>
      </c>
    </row>
    <row r="64" spans="1:16" ht="15">
      <c r="A64" s="166">
        <v>16305</v>
      </c>
      <c r="B64" s="166">
        <v>5291</v>
      </c>
      <c r="C64" s="166" t="s">
        <v>641</v>
      </c>
      <c r="D64" s="167"/>
      <c r="E64" s="168"/>
      <c r="F64" s="168"/>
      <c r="G64" s="168"/>
      <c r="H64" s="169"/>
      <c r="I64" s="169"/>
      <c r="J64" s="174">
        <v>22712.5</v>
      </c>
      <c r="K64" s="170">
        <v>37951</v>
      </c>
      <c r="L64" s="171">
        <v>136475</v>
      </c>
      <c r="M64" s="171"/>
      <c r="N64" s="172" t="s">
        <v>642</v>
      </c>
      <c r="O64" s="172"/>
      <c r="P64" s="173" t="s">
        <v>428</v>
      </c>
    </row>
    <row r="65" spans="1:16" ht="15">
      <c r="A65" s="166">
        <v>16305</v>
      </c>
      <c r="B65" s="166">
        <v>5291</v>
      </c>
      <c r="C65" s="166" t="s">
        <v>641</v>
      </c>
      <c r="D65" s="167"/>
      <c r="E65" s="168"/>
      <c r="F65" s="168"/>
      <c r="G65" s="168"/>
      <c r="H65" s="169"/>
      <c r="I65" s="169"/>
      <c r="J65" s="174">
        <v>4370</v>
      </c>
      <c r="K65" s="170">
        <v>37958</v>
      </c>
      <c r="L65" s="171">
        <v>136947</v>
      </c>
      <c r="M65" s="171"/>
      <c r="N65" s="172" t="s">
        <v>642</v>
      </c>
      <c r="O65" s="172"/>
      <c r="P65" s="173" t="s">
        <v>428</v>
      </c>
    </row>
    <row r="66" spans="1:16" ht="15">
      <c r="A66" s="166">
        <v>16305</v>
      </c>
      <c r="B66" s="166">
        <v>5291</v>
      </c>
      <c r="C66" s="166" t="s">
        <v>641</v>
      </c>
      <c r="D66" s="167"/>
      <c r="E66" s="168"/>
      <c r="F66" s="168"/>
      <c r="G66" s="168"/>
      <c r="H66" s="169"/>
      <c r="I66" s="169"/>
      <c r="J66" s="174">
        <v>3553.5</v>
      </c>
      <c r="K66" s="170">
        <v>37958</v>
      </c>
      <c r="L66" s="171">
        <v>136948</v>
      </c>
      <c r="M66" s="171"/>
      <c r="N66" s="172" t="s">
        <v>642</v>
      </c>
      <c r="O66" s="172"/>
      <c r="P66" s="173" t="s">
        <v>428</v>
      </c>
    </row>
    <row r="67" spans="1:16" ht="15">
      <c r="A67" s="166">
        <v>16305</v>
      </c>
      <c r="B67" s="166">
        <v>5291</v>
      </c>
      <c r="C67" s="166" t="s">
        <v>641</v>
      </c>
      <c r="D67" s="167"/>
      <c r="E67" s="168"/>
      <c r="F67" s="168"/>
      <c r="G67" s="168"/>
      <c r="H67" s="169"/>
      <c r="I67" s="169"/>
      <c r="J67" s="174">
        <v>249803.52</v>
      </c>
      <c r="K67" s="170">
        <v>38627</v>
      </c>
      <c r="L67" s="171">
        <v>18</v>
      </c>
      <c r="M67" s="171"/>
      <c r="N67" s="172" t="s">
        <v>652</v>
      </c>
      <c r="O67" s="172"/>
      <c r="P67" s="173" t="s">
        <v>653</v>
      </c>
    </row>
    <row r="68" spans="1:16" ht="15">
      <c r="A68" s="166">
        <v>16305</v>
      </c>
      <c r="B68" s="166">
        <v>5291</v>
      </c>
      <c r="C68" s="166" t="s">
        <v>641</v>
      </c>
      <c r="D68" s="167"/>
      <c r="E68" s="168"/>
      <c r="F68" s="168"/>
      <c r="G68" s="168"/>
      <c r="H68" s="169"/>
      <c r="I68" s="169"/>
      <c r="J68" s="174">
        <v>1103385.33</v>
      </c>
      <c r="K68" s="170">
        <v>38478</v>
      </c>
      <c r="L68" s="171">
        <v>179</v>
      </c>
      <c r="M68" s="171"/>
      <c r="N68" s="172" t="s">
        <v>652</v>
      </c>
      <c r="O68" s="172"/>
      <c r="P68" s="173" t="s">
        <v>654</v>
      </c>
    </row>
    <row r="69" spans="1:16" ht="15">
      <c r="A69" s="166">
        <v>16305</v>
      </c>
      <c r="B69" s="166">
        <v>5291</v>
      </c>
      <c r="C69" s="166" t="s">
        <v>641</v>
      </c>
      <c r="D69" s="167"/>
      <c r="E69" s="168"/>
      <c r="F69" s="168"/>
      <c r="G69" s="168"/>
      <c r="H69" s="169"/>
      <c r="I69" s="169"/>
      <c r="J69" s="174">
        <v>437095.57</v>
      </c>
      <c r="K69" s="170">
        <v>38478</v>
      </c>
      <c r="L69" s="171">
        <v>182</v>
      </c>
      <c r="M69" s="171"/>
      <c r="N69" s="172" t="s">
        <v>652</v>
      </c>
      <c r="O69" s="172"/>
      <c r="P69" s="173" t="s">
        <v>654</v>
      </c>
    </row>
    <row r="70" spans="1:16" ht="15">
      <c r="A70" s="166">
        <v>16305</v>
      </c>
      <c r="B70" s="166">
        <v>5291</v>
      </c>
      <c r="C70" s="166" t="s">
        <v>641</v>
      </c>
      <c r="D70" s="167"/>
      <c r="E70" s="168"/>
      <c r="F70" s="168"/>
      <c r="G70" s="168"/>
      <c r="H70" s="169"/>
      <c r="I70" s="169"/>
      <c r="J70" s="174">
        <v>1032999.59</v>
      </c>
      <c r="K70" s="170">
        <v>38692</v>
      </c>
      <c r="L70" s="171">
        <v>40</v>
      </c>
      <c r="M70" s="171"/>
      <c r="N70" s="172" t="s">
        <v>652</v>
      </c>
      <c r="O70" s="172"/>
      <c r="P70" s="173" t="s">
        <v>653</v>
      </c>
    </row>
    <row r="71" spans="1:16" ht="15">
      <c r="A71" s="166">
        <v>16305</v>
      </c>
      <c r="B71" s="166">
        <v>5291</v>
      </c>
      <c r="C71" s="166" t="s">
        <v>641</v>
      </c>
      <c r="D71" s="167"/>
      <c r="E71" s="168"/>
      <c r="F71" s="168"/>
      <c r="G71" s="168"/>
      <c r="H71" s="169"/>
      <c r="I71" s="169"/>
      <c r="J71" s="174">
        <v>99878.71</v>
      </c>
      <c r="K71" s="170">
        <v>38515</v>
      </c>
      <c r="L71" s="171">
        <v>809</v>
      </c>
      <c r="M71" s="171"/>
      <c r="N71" s="172" t="s">
        <v>652</v>
      </c>
      <c r="O71" s="172"/>
      <c r="P71" s="173" t="s">
        <v>655</v>
      </c>
    </row>
    <row r="72" spans="1:16" ht="15">
      <c r="A72" s="166">
        <v>16305</v>
      </c>
      <c r="B72" s="166">
        <v>5291</v>
      </c>
      <c r="C72" s="166" t="s">
        <v>641</v>
      </c>
      <c r="D72" s="167"/>
      <c r="E72" s="168"/>
      <c r="F72" s="168"/>
      <c r="G72" s="168"/>
      <c r="H72" s="169"/>
      <c r="I72" s="169"/>
      <c r="J72" s="174">
        <v>270000.45</v>
      </c>
      <c r="K72" s="170">
        <v>38524</v>
      </c>
      <c r="L72" s="171">
        <v>918</v>
      </c>
      <c r="M72" s="171"/>
      <c r="N72" s="172" t="s">
        <v>652</v>
      </c>
      <c r="O72" s="172"/>
      <c r="P72" s="173" t="s">
        <v>656</v>
      </c>
    </row>
    <row r="73" spans="1:16" ht="15">
      <c r="A73" s="166">
        <v>16305</v>
      </c>
      <c r="B73" s="166">
        <v>5291</v>
      </c>
      <c r="C73" s="166" t="s">
        <v>641</v>
      </c>
      <c r="D73" s="167"/>
      <c r="E73" s="168"/>
      <c r="F73" s="168"/>
      <c r="G73" s="168"/>
      <c r="H73" s="169"/>
      <c r="I73" s="169"/>
      <c r="J73" s="174">
        <v>193200</v>
      </c>
      <c r="K73" s="170">
        <v>38484</v>
      </c>
      <c r="L73" s="171">
        <v>1332</v>
      </c>
      <c r="M73" s="171"/>
      <c r="N73" s="172" t="s">
        <v>652</v>
      </c>
      <c r="O73" s="172"/>
      <c r="P73" s="173" t="s">
        <v>657</v>
      </c>
    </row>
    <row r="74" spans="1:16" ht="15">
      <c r="A74" s="166">
        <v>16305</v>
      </c>
      <c r="B74" s="166">
        <v>5291</v>
      </c>
      <c r="C74" s="166" t="s">
        <v>641</v>
      </c>
      <c r="D74" s="167"/>
      <c r="E74" s="168"/>
      <c r="F74" s="168"/>
      <c r="G74" s="168"/>
      <c r="H74" s="169"/>
      <c r="I74" s="169"/>
      <c r="J74" s="174">
        <v>450800</v>
      </c>
      <c r="K74" s="170">
        <v>38538</v>
      </c>
      <c r="L74" s="171">
        <v>1492</v>
      </c>
      <c r="M74" s="171"/>
      <c r="N74" s="172" t="s">
        <v>652</v>
      </c>
      <c r="O74" s="172"/>
      <c r="P74" s="173" t="s">
        <v>657</v>
      </c>
    </row>
    <row r="75" spans="1:16" ht="15">
      <c r="A75" s="166">
        <v>16305</v>
      </c>
      <c r="B75" s="166">
        <v>5291</v>
      </c>
      <c r="C75" s="166" t="s">
        <v>641</v>
      </c>
      <c r="D75" s="167"/>
      <c r="E75" s="168"/>
      <c r="F75" s="168"/>
      <c r="G75" s="168"/>
      <c r="H75" s="169"/>
      <c r="I75" s="169"/>
      <c r="J75" s="174">
        <v>70552.5</v>
      </c>
      <c r="K75" s="170">
        <v>38513</v>
      </c>
      <c r="L75" s="171">
        <v>1691</v>
      </c>
      <c r="M75" s="171"/>
      <c r="N75" s="172" t="s">
        <v>652</v>
      </c>
      <c r="O75" s="172"/>
      <c r="P75" s="173" t="s">
        <v>658</v>
      </c>
    </row>
    <row r="76" spans="1:16" ht="15">
      <c r="A76" s="166">
        <v>16305</v>
      </c>
      <c r="B76" s="166">
        <v>5291</v>
      </c>
      <c r="C76" s="166" t="s">
        <v>641</v>
      </c>
      <c r="D76" s="167"/>
      <c r="E76" s="168"/>
      <c r="F76" s="168"/>
      <c r="G76" s="168"/>
      <c r="H76" s="169"/>
      <c r="I76" s="169"/>
      <c r="J76" s="174">
        <v>164622.5</v>
      </c>
      <c r="K76" s="170">
        <v>38568</v>
      </c>
      <c r="L76" s="171">
        <v>1715</v>
      </c>
      <c r="M76" s="171"/>
      <c r="N76" s="172" t="s">
        <v>652</v>
      </c>
      <c r="O76" s="172"/>
      <c r="P76" s="173" t="s">
        <v>658</v>
      </c>
    </row>
    <row r="77" spans="1:16" ht="15">
      <c r="A77" s="166">
        <v>16305</v>
      </c>
      <c r="B77" s="166">
        <v>5291</v>
      </c>
      <c r="C77" s="166" t="s">
        <v>641</v>
      </c>
      <c r="D77" s="167"/>
      <c r="E77" s="168"/>
      <c r="F77" s="168"/>
      <c r="G77" s="168"/>
      <c r="H77" s="169"/>
      <c r="I77" s="169"/>
      <c r="J77" s="174">
        <v>73809.3</v>
      </c>
      <c r="K77" s="170">
        <v>38880</v>
      </c>
      <c r="L77" s="171">
        <v>3284</v>
      </c>
      <c r="M77" s="171"/>
      <c r="N77" s="172" t="s">
        <v>652</v>
      </c>
      <c r="O77" s="172"/>
      <c r="P77" s="173" t="s">
        <v>645</v>
      </c>
    </row>
    <row r="78" spans="1:16" ht="15">
      <c r="A78" s="166">
        <v>16305</v>
      </c>
      <c r="B78" s="166">
        <v>5291</v>
      </c>
      <c r="C78" s="166" t="s">
        <v>641</v>
      </c>
      <c r="D78" s="167"/>
      <c r="E78" s="168"/>
      <c r="F78" s="168"/>
      <c r="G78" s="168"/>
      <c r="H78" s="169"/>
      <c r="I78" s="169"/>
      <c r="J78" s="174">
        <v>493224.39</v>
      </c>
      <c r="K78" s="170">
        <v>38448</v>
      </c>
      <c r="L78" s="171">
        <v>3455</v>
      </c>
      <c r="M78" s="171"/>
      <c r="N78" s="172" t="s">
        <v>652</v>
      </c>
      <c r="O78" s="172"/>
      <c r="P78" s="173" t="s">
        <v>659</v>
      </c>
    </row>
    <row r="79" spans="1:16" ht="15">
      <c r="A79" s="166">
        <v>16305</v>
      </c>
      <c r="B79" s="166">
        <v>5291</v>
      </c>
      <c r="C79" s="166" t="s">
        <v>641</v>
      </c>
      <c r="D79" s="167"/>
      <c r="E79" s="168"/>
      <c r="F79" s="168"/>
      <c r="G79" s="168"/>
      <c r="H79" s="169"/>
      <c r="I79" s="169"/>
      <c r="J79" s="174">
        <v>1150856.92</v>
      </c>
      <c r="K79" s="170">
        <v>38538</v>
      </c>
      <c r="L79" s="171">
        <v>3545</v>
      </c>
      <c r="M79" s="171"/>
      <c r="N79" s="172" t="s">
        <v>652</v>
      </c>
      <c r="O79" s="172"/>
      <c r="P79" s="173" t="s">
        <v>659</v>
      </c>
    </row>
    <row r="80" spans="1:16" ht="15">
      <c r="A80" s="166">
        <v>16305</v>
      </c>
      <c r="B80" s="166">
        <v>5291</v>
      </c>
      <c r="C80" s="166" t="s">
        <v>641</v>
      </c>
      <c r="D80" s="167"/>
      <c r="E80" s="168"/>
      <c r="F80" s="168"/>
      <c r="G80" s="168"/>
      <c r="H80" s="169"/>
      <c r="I80" s="169"/>
      <c r="J80" s="174">
        <v>1241839.23</v>
      </c>
      <c r="K80" s="170">
        <v>38331</v>
      </c>
      <c r="L80" s="171">
        <v>5408</v>
      </c>
      <c r="M80" s="171"/>
      <c r="N80" s="172" t="s">
        <v>652</v>
      </c>
      <c r="O80" s="172"/>
      <c r="P80" s="173" t="s">
        <v>660</v>
      </c>
    </row>
    <row r="81" spans="1:16" ht="15">
      <c r="A81" s="166">
        <v>16305</v>
      </c>
      <c r="B81" s="166">
        <v>5291</v>
      </c>
      <c r="C81" s="166" t="s">
        <v>641</v>
      </c>
      <c r="D81" s="167"/>
      <c r="E81" s="168"/>
      <c r="F81" s="168"/>
      <c r="G81" s="168"/>
      <c r="H81" s="169"/>
      <c r="I81" s="169"/>
      <c r="J81" s="174">
        <v>2897624.87</v>
      </c>
      <c r="K81" s="170">
        <v>38705</v>
      </c>
      <c r="L81" s="171">
        <v>5764</v>
      </c>
      <c r="M81" s="171"/>
      <c r="N81" s="172" t="s">
        <v>652</v>
      </c>
      <c r="O81" s="172"/>
      <c r="P81" s="173" t="s">
        <v>660</v>
      </c>
    </row>
    <row r="82" spans="1:16" ht="15">
      <c r="A82" s="166">
        <v>16305</v>
      </c>
      <c r="B82" s="166">
        <v>5291</v>
      </c>
      <c r="C82" s="166" t="s">
        <v>641</v>
      </c>
      <c r="D82" s="167"/>
      <c r="E82" s="168"/>
      <c r="F82" s="168"/>
      <c r="G82" s="168"/>
      <c r="H82" s="169"/>
      <c r="I82" s="169"/>
      <c r="J82" s="174">
        <v>62594.5</v>
      </c>
      <c r="K82" s="170">
        <v>38474</v>
      </c>
      <c r="L82" s="171">
        <v>7537</v>
      </c>
      <c r="M82" s="171"/>
      <c r="N82" s="172" t="s">
        <v>652</v>
      </c>
      <c r="O82" s="172"/>
      <c r="P82" s="173" t="s">
        <v>650</v>
      </c>
    </row>
    <row r="83" spans="1:16" ht="15">
      <c r="A83" s="166">
        <v>16305</v>
      </c>
      <c r="B83" s="166">
        <v>5291</v>
      </c>
      <c r="C83" s="166" t="s">
        <v>641</v>
      </c>
      <c r="D83" s="167"/>
      <c r="E83" s="168"/>
      <c r="F83" s="168"/>
      <c r="G83" s="168"/>
      <c r="H83" s="169"/>
      <c r="I83" s="169"/>
      <c r="J83" s="174">
        <v>1090266.93</v>
      </c>
      <c r="K83" s="170">
        <v>38341</v>
      </c>
      <c r="L83" s="171">
        <v>28957</v>
      </c>
      <c r="M83" s="171"/>
      <c r="N83" s="172" t="s">
        <v>652</v>
      </c>
      <c r="O83" s="172"/>
      <c r="P83" s="173" t="s">
        <v>513</v>
      </c>
    </row>
    <row r="84" spans="1:16" ht="15">
      <c r="A84" s="166">
        <v>16305</v>
      </c>
      <c r="B84" s="166">
        <v>5291</v>
      </c>
      <c r="C84" s="166" t="s">
        <v>641</v>
      </c>
      <c r="D84" s="167"/>
      <c r="E84" s="168"/>
      <c r="F84" s="168"/>
      <c r="G84" s="168"/>
      <c r="H84" s="169"/>
      <c r="I84" s="169"/>
      <c r="J84" s="174">
        <v>2543956.17</v>
      </c>
      <c r="K84" s="170">
        <v>38490</v>
      </c>
      <c r="L84" s="171">
        <v>31323</v>
      </c>
      <c r="M84" s="171"/>
      <c r="N84" s="172" t="s">
        <v>652</v>
      </c>
      <c r="O84" s="172"/>
      <c r="P84" s="173" t="s">
        <v>513</v>
      </c>
    </row>
    <row r="85" spans="1:16" ht="15">
      <c r="A85" s="166">
        <v>16305</v>
      </c>
      <c r="B85" s="166">
        <v>5291</v>
      </c>
      <c r="C85" s="166" t="s">
        <v>641</v>
      </c>
      <c r="D85" s="167"/>
      <c r="E85" s="168"/>
      <c r="F85" s="168"/>
      <c r="G85" s="168"/>
      <c r="H85" s="169"/>
      <c r="I85" s="169"/>
      <c r="J85" s="174">
        <v>150375.15</v>
      </c>
      <c r="K85" s="170">
        <v>38490</v>
      </c>
      <c r="L85" s="171">
        <v>38892</v>
      </c>
      <c r="M85" s="171"/>
      <c r="N85" s="172" t="s">
        <v>652</v>
      </c>
      <c r="O85" s="172"/>
      <c r="P85" s="173" t="s">
        <v>661</v>
      </c>
    </row>
    <row r="86" spans="1:16" ht="15">
      <c r="A86" s="166">
        <v>16305</v>
      </c>
      <c r="B86" s="166">
        <v>5291</v>
      </c>
      <c r="C86" s="166" t="s">
        <v>641</v>
      </c>
      <c r="D86" s="167"/>
      <c r="E86" s="168"/>
      <c r="F86" s="168"/>
      <c r="G86" s="168"/>
      <c r="H86" s="169"/>
      <c r="I86" s="169"/>
      <c r="J86" s="174">
        <v>896838.26</v>
      </c>
      <c r="K86" s="170">
        <v>38453</v>
      </c>
      <c r="L86" s="171" t="s">
        <v>662</v>
      </c>
      <c r="M86" s="171"/>
      <c r="N86" s="172" t="s">
        <v>652</v>
      </c>
      <c r="O86" s="172"/>
      <c r="P86" s="173" t="s">
        <v>663</v>
      </c>
    </row>
    <row r="87" spans="1:16" ht="15">
      <c r="A87" s="166">
        <v>16305</v>
      </c>
      <c r="B87" s="166">
        <v>5291</v>
      </c>
      <c r="C87" s="166" t="s">
        <v>641</v>
      </c>
      <c r="D87" s="167"/>
      <c r="E87" s="168"/>
      <c r="F87" s="168"/>
      <c r="G87" s="168"/>
      <c r="H87" s="169"/>
      <c r="I87" s="169"/>
      <c r="J87" s="174">
        <v>2092622.62</v>
      </c>
      <c r="K87" s="170">
        <v>38550</v>
      </c>
      <c r="L87" s="171" t="s">
        <v>664</v>
      </c>
      <c r="M87" s="171"/>
      <c r="N87" s="172" t="s">
        <v>652</v>
      </c>
      <c r="O87" s="172"/>
      <c r="P87" s="173" t="s">
        <v>663</v>
      </c>
    </row>
    <row r="88" spans="1:16" ht="15">
      <c r="A88" s="166">
        <v>16305</v>
      </c>
      <c r="B88" s="166">
        <v>5291</v>
      </c>
      <c r="C88" s="166" t="s">
        <v>641</v>
      </c>
      <c r="D88" s="167"/>
      <c r="E88" s="168"/>
      <c r="F88" s="168"/>
      <c r="G88" s="168"/>
      <c r="H88" s="169"/>
      <c r="I88" s="169"/>
      <c r="J88" s="174">
        <v>408269.55</v>
      </c>
      <c r="K88" s="170">
        <v>38336</v>
      </c>
      <c r="L88" s="171">
        <v>1596</v>
      </c>
      <c r="M88" s="171"/>
      <c r="N88" s="172" t="s">
        <v>652</v>
      </c>
      <c r="O88" s="172"/>
      <c r="P88" s="173" t="s">
        <v>665</v>
      </c>
    </row>
    <row r="89" spans="1:16" ht="15">
      <c r="A89" s="166">
        <v>16305</v>
      </c>
      <c r="B89" s="166">
        <v>5291</v>
      </c>
      <c r="C89" s="166" t="s">
        <v>641</v>
      </c>
      <c r="D89" s="167"/>
      <c r="E89" s="168"/>
      <c r="F89" s="168"/>
      <c r="G89" s="168"/>
      <c r="H89" s="169"/>
      <c r="I89" s="169"/>
      <c r="J89" s="174">
        <v>952628.95</v>
      </c>
      <c r="K89" s="170">
        <v>38420</v>
      </c>
      <c r="L89" s="171">
        <v>1598</v>
      </c>
      <c r="M89" s="171"/>
      <c r="N89" s="172" t="s">
        <v>652</v>
      </c>
      <c r="O89" s="172"/>
      <c r="P89" s="173" t="s">
        <v>665</v>
      </c>
    </row>
    <row r="90" spans="1:16" ht="15">
      <c r="A90" s="166">
        <v>16305</v>
      </c>
      <c r="B90" s="166">
        <v>5291</v>
      </c>
      <c r="C90" s="166" t="s">
        <v>641</v>
      </c>
      <c r="D90" s="167"/>
      <c r="E90" s="168"/>
      <c r="F90" s="168"/>
      <c r="G90" s="168"/>
      <c r="H90" s="169"/>
      <c r="I90" s="169"/>
      <c r="J90" s="174">
        <v>238102.9</v>
      </c>
      <c r="K90" s="170">
        <v>38691</v>
      </c>
      <c r="L90" s="171">
        <v>2344</v>
      </c>
      <c r="M90" s="171"/>
      <c r="N90" s="172" t="s">
        <v>652</v>
      </c>
      <c r="O90" s="172"/>
      <c r="P90" s="173" t="s">
        <v>666</v>
      </c>
    </row>
    <row r="91" spans="1:16" ht="15">
      <c r="A91" s="166">
        <v>16305</v>
      </c>
      <c r="B91" s="166">
        <v>5291</v>
      </c>
      <c r="C91" s="166" t="s">
        <v>641</v>
      </c>
      <c r="D91" s="167"/>
      <c r="E91" s="168"/>
      <c r="F91" s="168"/>
      <c r="G91" s="168"/>
      <c r="H91" s="169"/>
      <c r="I91" s="169"/>
      <c r="J91" s="174">
        <v>102044.1</v>
      </c>
      <c r="K91" s="170">
        <v>38708</v>
      </c>
      <c r="L91" s="171">
        <v>2125</v>
      </c>
      <c r="M91" s="171"/>
      <c r="N91" s="172" t="s">
        <v>652</v>
      </c>
      <c r="O91" s="172"/>
      <c r="P91" s="173" t="s">
        <v>666</v>
      </c>
    </row>
    <row r="92" spans="1:16" ht="15">
      <c r="A92" s="166">
        <v>16305</v>
      </c>
      <c r="B92" s="166">
        <v>5291</v>
      </c>
      <c r="C92" s="166" t="s">
        <v>641</v>
      </c>
      <c r="D92" s="167"/>
      <c r="E92" s="168"/>
      <c r="F92" s="168"/>
      <c r="G92" s="168"/>
      <c r="H92" s="169"/>
      <c r="I92" s="169"/>
      <c r="J92" s="174">
        <v>308173.67</v>
      </c>
      <c r="K92" s="170">
        <v>38546</v>
      </c>
      <c r="L92" s="171">
        <v>28641</v>
      </c>
      <c r="M92" s="171"/>
      <c r="N92" s="172" t="s">
        <v>652</v>
      </c>
      <c r="O92" s="172"/>
      <c r="P92" s="173" t="s">
        <v>667</v>
      </c>
    </row>
    <row r="93" spans="1:16" ht="15">
      <c r="A93" s="166">
        <v>16305</v>
      </c>
      <c r="B93" s="166">
        <v>5291</v>
      </c>
      <c r="C93" s="166" t="s">
        <v>641</v>
      </c>
      <c r="D93" s="167"/>
      <c r="E93" s="168"/>
      <c r="F93" s="168"/>
      <c r="G93" s="168"/>
      <c r="H93" s="169"/>
      <c r="I93" s="169"/>
      <c r="J93" s="174">
        <v>719071.88</v>
      </c>
      <c r="K93" s="170">
        <v>38623</v>
      </c>
      <c r="L93" s="171">
        <v>29722</v>
      </c>
      <c r="M93" s="171"/>
      <c r="N93" s="172" t="s">
        <v>652</v>
      </c>
      <c r="O93" s="172"/>
      <c r="P93" s="173" t="s">
        <v>667</v>
      </c>
    </row>
    <row r="94" spans="1:16" ht="15">
      <c r="A94" s="166">
        <v>16305</v>
      </c>
      <c r="B94" s="166">
        <v>5291</v>
      </c>
      <c r="C94" s="166" t="s">
        <v>641</v>
      </c>
      <c r="D94" s="167"/>
      <c r="E94" s="168"/>
      <c r="F94" s="168"/>
      <c r="G94" s="168"/>
      <c r="H94" s="169"/>
      <c r="I94" s="169"/>
      <c r="J94" s="174">
        <v>1254190</v>
      </c>
      <c r="K94" s="170">
        <v>38607</v>
      </c>
      <c r="L94" s="171">
        <v>31856</v>
      </c>
      <c r="M94" s="171"/>
      <c r="N94" s="172" t="s">
        <v>652</v>
      </c>
      <c r="O94" s="172"/>
      <c r="P94" s="173" t="s">
        <v>513</v>
      </c>
    </row>
    <row r="95" spans="1:16" ht="15">
      <c r="A95" s="166">
        <v>16305</v>
      </c>
      <c r="B95" s="166">
        <v>5291</v>
      </c>
      <c r="C95" s="166" t="s">
        <v>641</v>
      </c>
      <c r="D95" s="167"/>
      <c r="E95" s="168"/>
      <c r="F95" s="168"/>
      <c r="G95" s="168"/>
      <c r="H95" s="169"/>
      <c r="I95" s="169"/>
      <c r="J95" s="174">
        <v>537510</v>
      </c>
      <c r="K95" s="170">
        <v>38519</v>
      </c>
      <c r="L95" s="171">
        <v>31497</v>
      </c>
      <c r="M95" s="171"/>
      <c r="N95" s="172" t="s">
        <v>652</v>
      </c>
      <c r="O95" s="172"/>
      <c r="P95" s="173" t="s">
        <v>513</v>
      </c>
    </row>
    <row r="96" spans="1:16" ht="15">
      <c r="A96" s="166">
        <v>16305</v>
      </c>
      <c r="B96" s="166">
        <v>5291</v>
      </c>
      <c r="C96" s="166" t="s">
        <v>641</v>
      </c>
      <c r="D96" s="167"/>
      <c r="E96" s="168"/>
      <c r="F96" s="168"/>
      <c r="G96" s="168"/>
      <c r="H96" s="169"/>
      <c r="I96" s="169"/>
      <c r="J96" s="174">
        <v>1003280.7</v>
      </c>
      <c r="K96" s="170">
        <v>38596</v>
      </c>
      <c r="L96" s="171">
        <v>57628</v>
      </c>
      <c r="M96" s="171"/>
      <c r="N96" s="172" t="s">
        <v>652</v>
      </c>
      <c r="O96" s="172"/>
      <c r="P96" s="173" t="s">
        <v>668</v>
      </c>
    </row>
    <row r="97" spans="1:16" ht="15">
      <c r="A97" s="166">
        <v>16305</v>
      </c>
      <c r="B97" s="166">
        <v>5291</v>
      </c>
      <c r="C97" s="166" t="s">
        <v>641</v>
      </c>
      <c r="D97" s="167"/>
      <c r="E97" s="168"/>
      <c r="F97" s="168"/>
      <c r="G97" s="168"/>
      <c r="H97" s="169"/>
      <c r="I97" s="169"/>
      <c r="J97" s="174">
        <v>2340988.3</v>
      </c>
      <c r="K97" s="170">
        <v>38596</v>
      </c>
      <c r="L97" s="171">
        <v>59763</v>
      </c>
      <c r="M97" s="171"/>
      <c r="N97" s="172" t="s">
        <v>652</v>
      </c>
      <c r="O97" s="172"/>
      <c r="P97" s="173" t="s">
        <v>668</v>
      </c>
    </row>
    <row r="98" spans="1:16" ht="15">
      <c r="A98" s="166">
        <v>16305</v>
      </c>
      <c r="B98" s="166">
        <v>5291</v>
      </c>
      <c r="C98" s="166" t="s">
        <v>641</v>
      </c>
      <c r="D98" s="167"/>
      <c r="E98" s="168"/>
      <c r="F98" s="168"/>
      <c r="G98" s="168"/>
      <c r="H98" s="169"/>
      <c r="I98" s="169"/>
      <c r="J98" s="174">
        <v>157661.55</v>
      </c>
      <c r="K98" s="170">
        <v>38454</v>
      </c>
      <c r="L98" s="171">
        <v>670</v>
      </c>
      <c r="M98" s="171"/>
      <c r="N98" s="172" t="s">
        <v>652</v>
      </c>
      <c r="O98" s="172"/>
      <c r="P98" s="173" t="s">
        <v>669</v>
      </c>
    </row>
    <row r="99" spans="1:16" ht="15">
      <c r="A99" s="166">
        <v>16305</v>
      </c>
      <c r="B99" s="166">
        <v>5291</v>
      </c>
      <c r="C99" s="166" t="s">
        <v>641</v>
      </c>
      <c r="D99" s="167"/>
      <c r="E99" s="168"/>
      <c r="F99" s="168"/>
      <c r="G99" s="168"/>
      <c r="H99" s="169"/>
      <c r="I99" s="169"/>
      <c r="J99" s="174">
        <v>367876.95</v>
      </c>
      <c r="K99" s="170">
        <v>38575</v>
      </c>
      <c r="L99" s="171">
        <v>771</v>
      </c>
      <c r="M99" s="171"/>
      <c r="N99" s="172" t="s">
        <v>652</v>
      </c>
      <c r="O99" s="172"/>
      <c r="P99" s="173" t="s">
        <v>669</v>
      </c>
    </row>
    <row r="100" spans="1:16" ht="15">
      <c r="A100" s="166">
        <v>16305</v>
      </c>
      <c r="B100" s="166">
        <v>5291</v>
      </c>
      <c r="C100" s="166" t="s">
        <v>641</v>
      </c>
      <c r="D100" s="167"/>
      <c r="E100" s="168"/>
      <c r="F100" s="168"/>
      <c r="G100" s="168"/>
      <c r="H100" s="169"/>
      <c r="I100" s="169"/>
      <c r="J100" s="174">
        <v>127662.65</v>
      </c>
      <c r="K100" s="170">
        <v>38931</v>
      </c>
      <c r="L100" s="171" t="s">
        <v>670</v>
      </c>
      <c r="M100" s="171"/>
      <c r="N100" s="172" t="s">
        <v>652</v>
      </c>
      <c r="O100" s="172"/>
      <c r="P100" s="173" t="s">
        <v>671</v>
      </c>
    </row>
    <row r="101" spans="1:16" ht="15">
      <c r="A101" s="166">
        <v>16305</v>
      </c>
      <c r="B101" s="166">
        <v>5291</v>
      </c>
      <c r="C101" s="166" t="s">
        <v>641</v>
      </c>
      <c r="D101" s="167"/>
      <c r="E101" s="168"/>
      <c r="F101" s="168"/>
      <c r="G101" s="168"/>
      <c r="H101" s="169"/>
      <c r="I101" s="169"/>
      <c r="J101" s="174">
        <v>212750</v>
      </c>
      <c r="K101" s="170">
        <v>38771</v>
      </c>
      <c r="L101" s="171">
        <v>14</v>
      </c>
      <c r="M101" s="171"/>
      <c r="N101" s="172" t="s">
        <v>672</v>
      </c>
      <c r="O101" s="172"/>
      <c r="P101" s="173" t="s">
        <v>673</v>
      </c>
    </row>
    <row r="102" spans="1:16" ht="15">
      <c r="A102" s="166">
        <v>16305</v>
      </c>
      <c r="B102" s="166">
        <v>5291</v>
      </c>
      <c r="C102" s="166" t="s">
        <v>641</v>
      </c>
      <c r="D102" s="167"/>
      <c r="E102" s="168"/>
      <c r="F102" s="168"/>
      <c r="G102" s="168"/>
      <c r="H102" s="169"/>
      <c r="I102" s="169"/>
      <c r="J102" s="174">
        <v>599271.9</v>
      </c>
      <c r="K102" s="170">
        <v>38829</v>
      </c>
      <c r="L102" s="171">
        <v>706</v>
      </c>
      <c r="M102" s="171"/>
      <c r="N102" s="172" t="s">
        <v>672</v>
      </c>
      <c r="O102" s="172"/>
      <c r="P102" s="173" t="s">
        <v>655</v>
      </c>
    </row>
    <row r="103" spans="1:16" ht="15">
      <c r="A103" s="166">
        <v>16305</v>
      </c>
      <c r="B103" s="166">
        <v>5291</v>
      </c>
      <c r="C103" s="166" t="s">
        <v>641</v>
      </c>
      <c r="D103" s="167"/>
      <c r="E103" s="168"/>
      <c r="F103" s="168"/>
      <c r="G103" s="168"/>
      <c r="H103" s="169"/>
      <c r="I103" s="169"/>
      <c r="J103" s="174">
        <v>93903.25</v>
      </c>
      <c r="K103" s="170">
        <v>38786</v>
      </c>
      <c r="L103" s="171">
        <v>2137</v>
      </c>
      <c r="M103" s="171"/>
      <c r="N103" s="172" t="s">
        <v>672</v>
      </c>
      <c r="O103" s="172"/>
      <c r="P103" s="173" t="s">
        <v>674</v>
      </c>
    </row>
    <row r="104" spans="1:16" ht="15">
      <c r="A104" s="166">
        <v>16305</v>
      </c>
      <c r="B104" s="166">
        <v>5291</v>
      </c>
      <c r="C104" s="166" t="s">
        <v>641</v>
      </c>
      <c r="D104" s="167"/>
      <c r="E104" s="168"/>
      <c r="F104" s="168"/>
      <c r="G104" s="168"/>
      <c r="H104" s="169"/>
      <c r="I104" s="169"/>
      <c r="J104" s="174">
        <v>7475</v>
      </c>
      <c r="K104" s="170">
        <v>38881</v>
      </c>
      <c r="L104" s="171">
        <v>2351</v>
      </c>
      <c r="M104" s="171"/>
      <c r="N104" s="172" t="s">
        <v>672</v>
      </c>
      <c r="O104" s="172"/>
      <c r="P104" s="173" t="s">
        <v>675</v>
      </c>
    </row>
    <row r="105" spans="1:16" ht="15">
      <c r="A105" s="166">
        <v>16305</v>
      </c>
      <c r="B105" s="166">
        <v>5291</v>
      </c>
      <c r="C105" s="166" t="s">
        <v>641</v>
      </c>
      <c r="D105" s="167"/>
      <c r="E105" s="168"/>
      <c r="F105" s="168"/>
      <c r="G105" s="168"/>
      <c r="H105" s="169"/>
      <c r="I105" s="169"/>
      <c r="J105" s="174">
        <v>149257.64</v>
      </c>
      <c r="K105" s="170">
        <v>38789</v>
      </c>
      <c r="L105" s="171">
        <v>2659</v>
      </c>
      <c r="M105" s="171"/>
      <c r="N105" s="172" t="s">
        <v>672</v>
      </c>
      <c r="O105" s="172"/>
      <c r="P105" s="173" t="s">
        <v>645</v>
      </c>
    </row>
    <row r="106" spans="1:16" ht="15">
      <c r="A106" s="166">
        <v>16305</v>
      </c>
      <c r="B106" s="166">
        <v>5291</v>
      </c>
      <c r="C106" s="166" t="s">
        <v>641</v>
      </c>
      <c r="D106" s="167"/>
      <c r="E106" s="168"/>
      <c r="F106" s="168"/>
      <c r="G106" s="168"/>
      <c r="H106" s="169"/>
      <c r="I106" s="169"/>
      <c r="J106" s="174">
        <v>5365.16</v>
      </c>
      <c r="K106" s="170">
        <v>38843</v>
      </c>
      <c r="L106" s="171">
        <v>2957</v>
      </c>
      <c r="M106" s="171"/>
      <c r="N106" s="172" t="s">
        <v>672</v>
      </c>
      <c r="O106" s="172"/>
      <c r="P106" s="173" t="s">
        <v>645</v>
      </c>
    </row>
    <row r="107" spans="1:16" ht="15">
      <c r="A107" s="166">
        <v>16305</v>
      </c>
      <c r="B107" s="166">
        <v>5291</v>
      </c>
      <c r="C107" s="166" t="s">
        <v>641</v>
      </c>
      <c r="D107" s="167"/>
      <c r="E107" s="168"/>
      <c r="F107" s="168"/>
      <c r="G107" s="168"/>
      <c r="H107" s="169"/>
      <c r="I107" s="169"/>
      <c r="J107" s="174">
        <v>36380.25</v>
      </c>
      <c r="K107" s="170">
        <v>38860</v>
      </c>
      <c r="L107" s="171">
        <v>2958</v>
      </c>
      <c r="M107" s="171"/>
      <c r="N107" s="172" t="s">
        <v>672</v>
      </c>
      <c r="O107" s="172"/>
      <c r="P107" s="173" t="s">
        <v>645</v>
      </c>
    </row>
    <row r="108" spans="1:16" ht="15">
      <c r="A108" s="166">
        <v>16305</v>
      </c>
      <c r="B108" s="166">
        <v>5291</v>
      </c>
      <c r="C108" s="166" t="s">
        <v>641</v>
      </c>
      <c r="D108" s="167"/>
      <c r="E108" s="168"/>
      <c r="F108" s="168"/>
      <c r="G108" s="168"/>
      <c r="H108" s="169"/>
      <c r="I108" s="169"/>
      <c r="J108" s="174">
        <v>11488.5</v>
      </c>
      <c r="K108" s="170">
        <v>38874</v>
      </c>
      <c r="L108" s="171">
        <v>3205</v>
      </c>
      <c r="M108" s="171"/>
      <c r="N108" s="172" t="s">
        <v>672</v>
      </c>
      <c r="O108" s="172"/>
      <c r="P108" s="173" t="s">
        <v>645</v>
      </c>
    </row>
    <row r="109" spans="1:16" ht="15">
      <c r="A109" s="166">
        <v>16305</v>
      </c>
      <c r="B109" s="166">
        <v>5291</v>
      </c>
      <c r="C109" s="166" t="s">
        <v>641</v>
      </c>
      <c r="D109" s="167"/>
      <c r="E109" s="168"/>
      <c r="F109" s="168"/>
      <c r="G109" s="168"/>
      <c r="H109" s="169"/>
      <c r="I109" s="169"/>
      <c r="J109" s="174">
        <v>19913.4</v>
      </c>
      <c r="K109" s="170">
        <v>38874</v>
      </c>
      <c r="L109" s="171">
        <v>3206</v>
      </c>
      <c r="M109" s="171"/>
      <c r="N109" s="172" t="s">
        <v>672</v>
      </c>
      <c r="O109" s="172"/>
      <c r="P109" s="173" t="s">
        <v>645</v>
      </c>
    </row>
    <row r="110" spans="1:16" ht="15">
      <c r="A110" s="166">
        <v>16305</v>
      </c>
      <c r="B110" s="166">
        <v>5291</v>
      </c>
      <c r="C110" s="166" t="s">
        <v>641</v>
      </c>
      <c r="D110" s="167"/>
      <c r="E110" s="168"/>
      <c r="F110" s="168"/>
      <c r="G110" s="168"/>
      <c r="H110" s="169"/>
      <c r="I110" s="169"/>
      <c r="J110" s="174">
        <v>13403.25</v>
      </c>
      <c r="K110" s="170">
        <v>38881</v>
      </c>
      <c r="L110" s="171">
        <v>3300</v>
      </c>
      <c r="M110" s="171"/>
      <c r="N110" s="172" t="s">
        <v>672</v>
      </c>
      <c r="O110" s="172"/>
      <c r="P110" s="173" t="s">
        <v>645</v>
      </c>
    </row>
    <row r="111" spans="1:16" ht="15">
      <c r="A111" s="166">
        <v>16305</v>
      </c>
      <c r="B111" s="166">
        <v>5291</v>
      </c>
      <c r="C111" s="166" t="s">
        <v>641</v>
      </c>
      <c r="D111" s="167"/>
      <c r="E111" s="168"/>
      <c r="F111" s="168"/>
      <c r="G111" s="168"/>
      <c r="H111" s="169"/>
      <c r="I111" s="169"/>
      <c r="J111" s="174">
        <v>695764.09</v>
      </c>
      <c r="K111" s="170">
        <v>38890</v>
      </c>
      <c r="L111" s="171">
        <v>10883</v>
      </c>
      <c r="M111" s="171"/>
      <c r="N111" s="172" t="s">
        <v>672</v>
      </c>
      <c r="O111" s="172"/>
      <c r="P111" s="173" t="s">
        <v>676</v>
      </c>
    </row>
    <row r="112" spans="1:16" ht="15">
      <c r="A112" s="166">
        <v>16305</v>
      </c>
      <c r="B112" s="166">
        <v>5291</v>
      </c>
      <c r="C112" s="166" t="s">
        <v>641</v>
      </c>
      <c r="D112" s="167"/>
      <c r="E112" s="168"/>
      <c r="F112" s="168"/>
      <c r="G112" s="168"/>
      <c r="H112" s="169"/>
      <c r="I112" s="169"/>
      <c r="J112" s="174">
        <v>14663.97</v>
      </c>
      <c r="K112" s="170">
        <v>38824</v>
      </c>
      <c r="L112" s="171">
        <v>14947</v>
      </c>
      <c r="M112" s="171"/>
      <c r="N112" s="172" t="s">
        <v>672</v>
      </c>
      <c r="O112" s="172"/>
      <c r="P112" s="173" t="s">
        <v>677</v>
      </c>
    </row>
    <row r="113" spans="1:16" ht="15">
      <c r="A113" s="166">
        <v>16305</v>
      </c>
      <c r="B113" s="166">
        <v>5291</v>
      </c>
      <c r="C113" s="166" t="s">
        <v>641</v>
      </c>
      <c r="D113" s="167"/>
      <c r="E113" s="168"/>
      <c r="F113" s="168"/>
      <c r="G113" s="168"/>
      <c r="H113" s="169"/>
      <c r="I113" s="169"/>
      <c r="J113" s="174">
        <v>48967</v>
      </c>
      <c r="K113" s="170">
        <v>39708</v>
      </c>
      <c r="L113" s="171">
        <v>23</v>
      </c>
      <c r="M113" s="171"/>
      <c r="N113" s="172" t="s">
        <v>678</v>
      </c>
      <c r="O113" s="172"/>
      <c r="P113" s="173" t="s">
        <v>679</v>
      </c>
    </row>
    <row r="114" spans="1:16" ht="15">
      <c r="A114" s="166">
        <v>16305</v>
      </c>
      <c r="B114" s="166">
        <v>5291</v>
      </c>
      <c r="C114" s="166" t="s">
        <v>641</v>
      </c>
      <c r="D114" s="167"/>
      <c r="E114" s="168"/>
      <c r="F114" s="168"/>
      <c r="G114" s="168"/>
      <c r="H114" s="169"/>
      <c r="I114" s="169"/>
      <c r="J114" s="174">
        <v>74002.5</v>
      </c>
      <c r="K114" s="170">
        <v>39968</v>
      </c>
      <c r="L114" s="171">
        <v>66</v>
      </c>
      <c r="M114" s="171"/>
      <c r="N114" s="172" t="s">
        <v>678</v>
      </c>
      <c r="O114" s="172"/>
      <c r="P114" s="173" t="s">
        <v>680</v>
      </c>
    </row>
    <row r="115" spans="1:16" ht="15">
      <c r="A115" s="166">
        <v>16305</v>
      </c>
      <c r="B115" s="166">
        <v>5291</v>
      </c>
      <c r="C115" s="166" t="s">
        <v>641</v>
      </c>
      <c r="D115" s="167"/>
      <c r="E115" s="168"/>
      <c r="F115" s="168"/>
      <c r="G115" s="168"/>
      <c r="H115" s="169"/>
      <c r="I115" s="169"/>
      <c r="J115" s="174">
        <v>205390</v>
      </c>
      <c r="K115" s="170">
        <v>39968</v>
      </c>
      <c r="L115" s="171">
        <v>217</v>
      </c>
      <c r="M115" s="171"/>
      <c r="N115" s="172" t="s">
        <v>678</v>
      </c>
      <c r="O115" s="172"/>
      <c r="P115" s="173" t="s">
        <v>681</v>
      </c>
    </row>
    <row r="116" spans="1:16" ht="15">
      <c r="A116" s="166">
        <v>16305</v>
      </c>
      <c r="B116" s="166">
        <v>5291</v>
      </c>
      <c r="C116" s="166" t="s">
        <v>641</v>
      </c>
      <c r="D116" s="167"/>
      <c r="E116" s="168"/>
      <c r="F116" s="168"/>
      <c r="G116" s="168"/>
      <c r="H116" s="169"/>
      <c r="I116" s="169"/>
      <c r="J116" s="174">
        <v>38986.04</v>
      </c>
      <c r="K116" s="170">
        <v>39611</v>
      </c>
      <c r="L116" s="171">
        <v>569</v>
      </c>
      <c r="M116" s="171"/>
      <c r="N116" s="172" t="s">
        <v>678</v>
      </c>
      <c r="O116" s="172"/>
      <c r="P116" s="173" t="s">
        <v>682</v>
      </c>
    </row>
    <row r="117" spans="1:16" ht="15">
      <c r="A117" s="166">
        <v>16305</v>
      </c>
      <c r="B117" s="166">
        <v>5291</v>
      </c>
      <c r="C117" s="166" t="s">
        <v>641</v>
      </c>
      <c r="D117" s="167"/>
      <c r="E117" s="168"/>
      <c r="F117" s="168"/>
      <c r="G117" s="168"/>
      <c r="H117" s="169"/>
      <c r="I117" s="169"/>
      <c r="J117" s="174">
        <v>22793</v>
      </c>
      <c r="K117" s="170">
        <v>39700</v>
      </c>
      <c r="L117" s="171">
        <v>615</v>
      </c>
      <c r="M117" s="171"/>
      <c r="N117" s="172" t="s">
        <v>678</v>
      </c>
      <c r="O117" s="172"/>
      <c r="P117" s="173" t="s">
        <v>683</v>
      </c>
    </row>
    <row r="118" spans="1:16" ht="15">
      <c r="A118" s="166">
        <v>16305</v>
      </c>
      <c r="B118" s="166">
        <v>5291</v>
      </c>
      <c r="C118" s="166" t="s">
        <v>641</v>
      </c>
      <c r="D118" s="167"/>
      <c r="E118" s="168"/>
      <c r="F118" s="168"/>
      <c r="G118" s="168"/>
      <c r="H118" s="169"/>
      <c r="I118" s="169"/>
      <c r="J118" s="174">
        <v>10465</v>
      </c>
      <c r="K118" s="170">
        <v>39631</v>
      </c>
      <c r="L118" s="171">
        <v>638</v>
      </c>
      <c r="M118" s="171"/>
      <c r="N118" s="172" t="s">
        <v>678</v>
      </c>
      <c r="O118" s="172"/>
      <c r="P118" s="173" t="s">
        <v>684</v>
      </c>
    </row>
    <row r="119" spans="1:16" ht="15">
      <c r="A119" s="166">
        <v>16305</v>
      </c>
      <c r="B119" s="166">
        <v>5291</v>
      </c>
      <c r="C119" s="166" t="s">
        <v>641</v>
      </c>
      <c r="D119" s="167"/>
      <c r="E119" s="168"/>
      <c r="F119" s="168"/>
      <c r="G119" s="168"/>
      <c r="H119" s="169"/>
      <c r="I119" s="169"/>
      <c r="J119" s="174">
        <v>42505.15</v>
      </c>
      <c r="K119" s="170">
        <v>39699</v>
      </c>
      <c r="L119" s="171">
        <v>6816</v>
      </c>
      <c r="M119" s="171"/>
      <c r="N119" s="172" t="s">
        <v>678</v>
      </c>
      <c r="O119" s="172"/>
      <c r="P119" s="173" t="s">
        <v>685</v>
      </c>
    </row>
    <row r="120" spans="1:16" ht="15">
      <c r="A120" s="166">
        <v>16305</v>
      </c>
      <c r="B120" s="166">
        <v>5291</v>
      </c>
      <c r="C120" s="166" t="s">
        <v>641</v>
      </c>
      <c r="D120" s="167"/>
      <c r="E120" s="168"/>
      <c r="F120" s="168"/>
      <c r="G120" s="168"/>
      <c r="H120" s="169"/>
      <c r="I120" s="169"/>
      <c r="J120" s="174">
        <v>270154.57</v>
      </c>
      <c r="K120" s="170">
        <v>39626</v>
      </c>
      <c r="L120" s="171" t="s">
        <v>686</v>
      </c>
      <c r="M120" s="171"/>
      <c r="N120" s="172" t="s">
        <v>678</v>
      </c>
      <c r="O120" s="172"/>
      <c r="P120" s="173" t="s">
        <v>645</v>
      </c>
    </row>
    <row r="121" spans="1:16" ht="15">
      <c r="A121" s="166">
        <v>16305</v>
      </c>
      <c r="B121" s="166">
        <v>5291</v>
      </c>
      <c r="C121" s="166" t="s">
        <v>641</v>
      </c>
      <c r="D121" s="167"/>
      <c r="E121" s="168"/>
      <c r="F121" s="168"/>
      <c r="G121" s="168"/>
      <c r="H121" s="169"/>
      <c r="I121" s="169"/>
      <c r="J121" s="174">
        <v>110693.88</v>
      </c>
      <c r="K121" s="170">
        <v>39626</v>
      </c>
      <c r="L121" s="171">
        <v>10058</v>
      </c>
      <c r="M121" s="171"/>
      <c r="N121" s="172" t="s">
        <v>678</v>
      </c>
      <c r="O121" s="172"/>
      <c r="P121" s="173" t="s">
        <v>645</v>
      </c>
    </row>
    <row r="122" spans="1:16" ht="15">
      <c r="A122" s="166">
        <v>16305</v>
      </c>
      <c r="B122" s="166">
        <v>5291</v>
      </c>
      <c r="C122" s="166" t="s">
        <v>641</v>
      </c>
      <c r="D122" s="167"/>
      <c r="E122" s="168"/>
      <c r="F122" s="168"/>
      <c r="G122" s="168"/>
      <c r="H122" s="169"/>
      <c r="I122" s="169"/>
      <c r="J122" s="174">
        <v>405694.37</v>
      </c>
      <c r="K122" s="170">
        <v>39689</v>
      </c>
      <c r="L122" s="171" t="s">
        <v>687</v>
      </c>
      <c r="M122" s="171"/>
      <c r="N122" s="172" t="s">
        <v>678</v>
      </c>
      <c r="O122" s="172"/>
      <c r="P122" s="173" t="s">
        <v>645</v>
      </c>
    </row>
    <row r="123" spans="1:16" ht="15">
      <c r="A123" s="166">
        <v>16305</v>
      </c>
      <c r="B123" s="166">
        <v>5291</v>
      </c>
      <c r="C123" s="166" t="s">
        <v>641</v>
      </c>
      <c r="D123" s="167"/>
      <c r="E123" s="168"/>
      <c r="F123" s="168"/>
      <c r="G123" s="168"/>
      <c r="H123" s="169"/>
      <c r="I123" s="169"/>
      <c r="J123" s="174">
        <v>78312.86</v>
      </c>
      <c r="K123" s="170">
        <v>39771</v>
      </c>
      <c r="L123" s="171">
        <v>10397</v>
      </c>
      <c r="M123" s="171"/>
      <c r="N123" s="172" t="s">
        <v>678</v>
      </c>
      <c r="O123" s="172"/>
      <c r="P123" s="173" t="s">
        <v>645</v>
      </c>
    </row>
    <row r="124" spans="1:16" ht="15">
      <c r="A124" s="166">
        <v>16305</v>
      </c>
      <c r="B124" s="166">
        <v>5291</v>
      </c>
      <c r="C124" s="166" t="s">
        <v>641</v>
      </c>
      <c r="D124" s="167"/>
      <c r="E124" s="168"/>
      <c r="F124" s="168"/>
      <c r="G124" s="168"/>
      <c r="H124" s="169"/>
      <c r="I124" s="169"/>
      <c r="J124" s="174">
        <v>29944.57</v>
      </c>
      <c r="K124" s="170">
        <v>39688</v>
      </c>
      <c r="L124" s="171">
        <v>585</v>
      </c>
      <c r="M124" s="171"/>
      <c r="N124" s="172" t="s">
        <v>678</v>
      </c>
      <c r="O124" s="172"/>
      <c r="P124" s="173" t="s">
        <v>682</v>
      </c>
    </row>
    <row r="125" spans="1:16" ht="15">
      <c r="A125" s="166">
        <v>16305</v>
      </c>
      <c r="B125" s="166">
        <v>5291</v>
      </c>
      <c r="C125" s="166" t="s">
        <v>641</v>
      </c>
      <c r="D125" s="167"/>
      <c r="E125" s="168"/>
      <c r="F125" s="168"/>
      <c r="G125" s="168"/>
      <c r="H125" s="169"/>
      <c r="I125" s="169"/>
      <c r="J125" s="174">
        <v>906524.93</v>
      </c>
      <c r="K125" s="170">
        <v>39143</v>
      </c>
      <c r="L125" s="171">
        <v>215</v>
      </c>
      <c r="M125" s="171"/>
      <c r="N125" s="172" t="s">
        <v>688</v>
      </c>
      <c r="O125" s="172"/>
      <c r="P125" s="173" t="s">
        <v>689</v>
      </c>
    </row>
    <row r="126" spans="1:16" ht="15">
      <c r="A126" s="166">
        <v>16305</v>
      </c>
      <c r="B126" s="166">
        <v>5291</v>
      </c>
      <c r="C126" s="166" t="s">
        <v>641</v>
      </c>
      <c r="D126" s="167"/>
      <c r="E126" s="168"/>
      <c r="F126" s="168"/>
      <c r="G126" s="168"/>
      <c r="H126" s="169"/>
      <c r="I126" s="169"/>
      <c r="J126" s="174">
        <v>906524.93</v>
      </c>
      <c r="K126" s="170">
        <v>39436</v>
      </c>
      <c r="L126" s="171">
        <v>215</v>
      </c>
      <c r="M126" s="171"/>
      <c r="N126" s="172" t="s">
        <v>688</v>
      </c>
      <c r="O126" s="172"/>
      <c r="P126" s="173" t="s">
        <v>689</v>
      </c>
    </row>
    <row r="127" spans="1:16" ht="15">
      <c r="A127" s="140">
        <v>16408</v>
      </c>
      <c r="B127" s="140">
        <v>5132</v>
      </c>
      <c r="C127" s="140" t="s">
        <v>690</v>
      </c>
      <c r="D127" s="141"/>
      <c r="E127" s="142"/>
      <c r="F127" s="142"/>
      <c r="G127" s="142"/>
      <c r="H127" s="175">
        <v>2395</v>
      </c>
      <c r="I127" s="175"/>
      <c r="J127" s="145">
        <f>+H127</f>
        <v>2395</v>
      </c>
      <c r="K127" s="146">
        <v>40898</v>
      </c>
      <c r="L127" s="147">
        <v>4490</v>
      </c>
      <c r="M127" s="147">
        <v>34</v>
      </c>
      <c r="N127" s="148" t="s">
        <v>638</v>
      </c>
      <c r="O127" s="149" t="s">
        <v>125</v>
      </c>
      <c r="P127" s="150"/>
    </row>
    <row r="128" spans="1:16" ht="15">
      <c r="A128" s="140">
        <v>16408</v>
      </c>
      <c r="B128" s="140">
        <v>5132</v>
      </c>
      <c r="C128" s="140" t="s">
        <v>690</v>
      </c>
      <c r="D128" s="141"/>
      <c r="E128" s="142"/>
      <c r="F128" s="142"/>
      <c r="G128" s="142"/>
      <c r="H128" s="175">
        <v>560</v>
      </c>
      <c r="I128" s="175"/>
      <c r="J128" s="145">
        <f>+H128</f>
        <v>560</v>
      </c>
      <c r="K128" s="146">
        <v>40898</v>
      </c>
      <c r="L128" s="147">
        <v>5526</v>
      </c>
      <c r="M128" s="147">
        <v>34</v>
      </c>
      <c r="N128" s="148" t="s">
        <v>638</v>
      </c>
      <c r="O128" s="149" t="s">
        <v>125</v>
      </c>
      <c r="P128" s="150"/>
    </row>
    <row r="129" spans="1:16" ht="15">
      <c r="A129" s="140">
        <v>16408</v>
      </c>
      <c r="B129" s="140">
        <v>5132</v>
      </c>
      <c r="C129" s="140" t="s">
        <v>690</v>
      </c>
      <c r="D129" s="141"/>
      <c r="E129" s="142"/>
      <c r="F129" s="142"/>
      <c r="G129" s="142"/>
      <c r="H129" s="175">
        <v>335</v>
      </c>
      <c r="I129" s="175"/>
      <c r="J129" s="145">
        <f>+H129</f>
        <v>335</v>
      </c>
      <c r="K129" s="146">
        <v>40898</v>
      </c>
      <c r="L129" s="147">
        <v>5788</v>
      </c>
      <c r="M129" s="147">
        <v>34</v>
      </c>
      <c r="N129" s="148" t="s">
        <v>638</v>
      </c>
      <c r="O129" s="149" t="s">
        <v>125</v>
      </c>
      <c r="P129" s="150"/>
    </row>
    <row r="130" spans="1:16" ht="15">
      <c r="A130" s="140">
        <v>16408</v>
      </c>
      <c r="B130" s="140">
        <v>5132</v>
      </c>
      <c r="C130" s="140" t="s">
        <v>690</v>
      </c>
      <c r="D130" s="141"/>
      <c r="E130" s="142"/>
      <c r="F130" s="142"/>
      <c r="G130" s="142"/>
      <c r="H130" s="175">
        <v>200</v>
      </c>
      <c r="I130" s="175"/>
      <c r="J130" s="145">
        <f>+H130</f>
        <v>200</v>
      </c>
      <c r="K130" s="146">
        <v>40898</v>
      </c>
      <c r="L130" s="147">
        <v>5787</v>
      </c>
      <c r="M130" s="147">
        <v>34</v>
      </c>
      <c r="N130" s="148" t="s">
        <v>638</v>
      </c>
      <c r="O130" s="149" t="s">
        <v>125</v>
      </c>
      <c r="P130" s="150"/>
    </row>
    <row r="131" spans="1:16" ht="15">
      <c r="A131" s="140">
        <v>16408</v>
      </c>
      <c r="B131" s="140">
        <v>5132</v>
      </c>
      <c r="C131" s="140" t="s">
        <v>690</v>
      </c>
      <c r="D131" s="141"/>
      <c r="E131" s="142"/>
      <c r="F131" s="142"/>
      <c r="G131" s="142"/>
      <c r="H131" s="175">
        <v>3000</v>
      </c>
      <c r="I131" s="175"/>
      <c r="J131" s="145">
        <f>+H131</f>
        <v>3000</v>
      </c>
      <c r="K131" s="146">
        <v>40898</v>
      </c>
      <c r="L131" s="147" t="s">
        <v>691</v>
      </c>
      <c r="M131" s="147">
        <v>35</v>
      </c>
      <c r="N131" s="148" t="s">
        <v>638</v>
      </c>
      <c r="O131" s="149" t="s">
        <v>125</v>
      </c>
      <c r="P131" s="150"/>
    </row>
    <row r="132" spans="1:16" ht="15.75">
      <c r="A132" s="176"/>
      <c r="B132" s="176"/>
      <c r="C132" s="176"/>
      <c r="D132" s="177"/>
      <c r="E132" s="178"/>
      <c r="F132" s="178"/>
      <c r="G132" s="179" t="s">
        <v>312</v>
      </c>
      <c r="H132" s="180">
        <f>SUM(H6:H131)</f>
        <v>47770.0416041979</v>
      </c>
      <c r="I132" s="180">
        <f>SUM(I6:I130)</f>
        <v>3769.4083958020974</v>
      </c>
      <c r="J132" s="180">
        <f>SUM(J6:J131)</f>
        <v>33479732.769999992</v>
      </c>
      <c r="K132" s="181"/>
      <c r="L132" s="182"/>
      <c r="M132" s="182"/>
      <c r="N132" s="182"/>
      <c r="O132" s="182"/>
      <c r="P132" s="183"/>
    </row>
    <row r="133" spans="1:16" ht="18">
      <c r="A133" s="176"/>
      <c r="B133" s="176"/>
      <c r="C133" s="176"/>
      <c r="D133" s="177"/>
      <c r="E133" s="178"/>
      <c r="F133" s="178"/>
      <c r="G133" s="178"/>
      <c r="H133" s="184"/>
      <c r="I133" s="184"/>
      <c r="J133" s="185"/>
      <c r="K133" s="181"/>
      <c r="L133" s="182"/>
      <c r="M133" s="182"/>
      <c r="N133" s="182"/>
      <c r="O133" s="182"/>
      <c r="P133" s="183"/>
    </row>
    <row r="134" spans="1:16" ht="18">
      <c r="A134" s="176"/>
      <c r="B134" s="176"/>
      <c r="C134" s="176"/>
      <c r="D134" s="177"/>
      <c r="E134" s="178"/>
      <c r="F134" s="178"/>
      <c r="G134" s="178"/>
      <c r="H134" s="184"/>
      <c r="I134" s="180" t="s">
        <v>692</v>
      </c>
      <c r="J134" s="186">
        <f>+J132</f>
        <v>33479732.769999992</v>
      </c>
      <c r="K134" s="181"/>
      <c r="L134" s="182"/>
      <c r="M134" s="182"/>
      <c r="N134" s="182"/>
      <c r="O134" s="182"/>
      <c r="P134" s="183"/>
    </row>
    <row r="135" spans="1:16" ht="18">
      <c r="A135" s="176"/>
      <c r="B135" s="176"/>
      <c r="C135" s="176"/>
      <c r="D135" s="177"/>
      <c r="E135" s="178"/>
      <c r="F135" s="178"/>
      <c r="G135" s="178"/>
      <c r="H135" s="184"/>
      <c r="I135" s="180"/>
      <c r="J135" s="186"/>
      <c r="K135" s="181"/>
      <c r="L135" s="182"/>
      <c r="M135" s="182"/>
      <c r="N135" s="182"/>
      <c r="O135" s="182"/>
      <c r="P135" s="183"/>
    </row>
    <row r="136" spans="1:16" ht="18">
      <c r="A136" s="176"/>
      <c r="B136" s="176"/>
      <c r="C136" s="176"/>
      <c r="D136" s="177"/>
      <c r="E136" s="178"/>
      <c r="F136" s="178"/>
      <c r="G136" s="178"/>
      <c r="H136" s="184"/>
      <c r="I136" s="180"/>
      <c r="J136" s="186"/>
      <c r="K136" s="181"/>
      <c r="L136" s="184"/>
      <c r="M136" s="182"/>
      <c r="N136" s="182"/>
      <c r="O136" s="182"/>
      <c r="P136" s="183"/>
    </row>
    <row r="137" spans="1:16" ht="15">
      <c r="A137" s="176"/>
      <c r="B137" s="176"/>
      <c r="C137" s="176"/>
      <c r="D137" s="177"/>
      <c r="E137" s="178"/>
      <c r="F137" s="178"/>
      <c r="G137" s="178"/>
      <c r="H137" s="184"/>
      <c r="I137" s="184"/>
      <c r="J137" s="184"/>
      <c r="K137" s="181"/>
      <c r="L137" s="182"/>
      <c r="M137" s="182"/>
      <c r="N137" s="182"/>
      <c r="O137" s="182"/>
      <c r="P137" s="183"/>
    </row>
  </sheetData>
  <sheetProtection/>
  <mergeCells count="3">
    <mergeCell ref="A1:P1"/>
    <mergeCell ref="A2:P2"/>
    <mergeCell ref="A3:P3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22"/>
  <sheetViews>
    <sheetView view="pageBreakPreview" zoomScale="80" zoomScaleSheetLayoutView="80" zoomScalePageLayoutView="0" workbookViewId="0" topLeftCell="A1">
      <pane xSplit="3" ySplit="6" topLeftCell="G20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213" sqref="I213"/>
    </sheetView>
  </sheetViews>
  <sheetFormatPr defaultColWidth="11.421875" defaultRowHeight="12.75"/>
  <cols>
    <col min="1" max="2" width="9.421875" style="0" customWidth="1"/>
    <col min="3" max="3" width="32.00390625" style="0" customWidth="1"/>
    <col min="4" max="4" width="15.421875" style="0" customWidth="1"/>
    <col min="5" max="5" width="14.00390625" style="0" customWidth="1"/>
    <col min="6" max="6" width="15.28125" style="0" customWidth="1"/>
    <col min="7" max="7" width="13.421875" style="0" bestFit="1" customWidth="1"/>
    <col min="8" max="8" width="15.421875" style="0" customWidth="1"/>
    <col min="9" max="9" width="18.7109375" style="0" customWidth="1"/>
    <col min="10" max="10" width="14.28125" style="0" customWidth="1"/>
    <col min="11" max="11" width="14.8515625" style="0" customWidth="1"/>
    <col min="12" max="12" width="12.57421875" style="0" customWidth="1"/>
    <col min="13" max="13" width="11.140625" style="0" customWidth="1"/>
    <col min="16" max="16" width="60.28125" style="0" customWidth="1"/>
    <col min="17" max="17" width="24.7109375" style="0" customWidth="1"/>
  </cols>
  <sheetData>
    <row r="1" spans="1:17" ht="18">
      <c r="A1" s="129" t="s">
        <v>90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12.75">
      <c r="A2" s="130" t="s">
        <v>45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</row>
    <row r="3" spans="1:17" ht="12.75">
      <c r="A3" s="130" t="s">
        <v>693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ht="12.75">
      <c r="K5" s="1"/>
    </row>
    <row r="6" spans="1:17" ht="12.75">
      <c r="A6" s="2" t="s">
        <v>0</v>
      </c>
      <c r="B6" s="2"/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9</v>
      </c>
      <c r="L6" s="2" t="s">
        <v>10</v>
      </c>
      <c r="M6" s="2" t="s">
        <v>11</v>
      </c>
      <c r="N6" s="2" t="s">
        <v>12</v>
      </c>
      <c r="O6" s="2" t="s">
        <v>313</v>
      </c>
      <c r="P6" s="2" t="s">
        <v>288</v>
      </c>
      <c r="Q6" s="2" t="s">
        <v>289</v>
      </c>
    </row>
    <row r="7" spans="1:17" ht="12.75">
      <c r="A7" s="13">
        <v>16101</v>
      </c>
      <c r="B7" s="13">
        <v>5111</v>
      </c>
      <c r="C7" s="14" t="s">
        <v>88</v>
      </c>
      <c r="D7" s="14" t="s">
        <v>49</v>
      </c>
      <c r="E7" s="14" t="s">
        <v>50</v>
      </c>
      <c r="F7" s="15" t="s">
        <v>50</v>
      </c>
      <c r="G7" s="14" t="s">
        <v>50</v>
      </c>
      <c r="H7" s="15">
        <v>7</v>
      </c>
      <c r="I7" s="20">
        <v>1000</v>
      </c>
      <c r="J7" s="20">
        <v>150</v>
      </c>
      <c r="K7" s="24">
        <v>1150</v>
      </c>
      <c r="L7" s="18">
        <v>38114</v>
      </c>
      <c r="M7" s="19">
        <v>1716</v>
      </c>
      <c r="N7" s="14" t="s">
        <v>14</v>
      </c>
      <c r="O7" s="68" t="s">
        <v>314</v>
      </c>
      <c r="P7" s="14" t="s">
        <v>253</v>
      </c>
      <c r="Q7" s="14"/>
    </row>
    <row r="8" spans="1:17" ht="12.75">
      <c r="A8" s="13">
        <v>16101</v>
      </c>
      <c r="B8" s="13">
        <v>5111</v>
      </c>
      <c r="C8" s="14" t="s">
        <v>106</v>
      </c>
      <c r="D8" s="14"/>
      <c r="E8" s="14"/>
      <c r="F8" s="15"/>
      <c r="G8" s="14"/>
      <c r="H8" s="102">
        <v>3040392</v>
      </c>
      <c r="I8" s="20">
        <v>24854.94</v>
      </c>
      <c r="J8" s="20">
        <v>3728.24</v>
      </c>
      <c r="K8" s="24">
        <v>28583.18</v>
      </c>
      <c r="L8" s="18">
        <v>39335</v>
      </c>
      <c r="M8" s="19">
        <v>1449</v>
      </c>
      <c r="N8" s="14" t="s">
        <v>18</v>
      </c>
      <c r="O8" s="68" t="s">
        <v>18</v>
      </c>
      <c r="P8" s="14" t="s">
        <v>239</v>
      </c>
      <c r="Q8" s="14"/>
    </row>
    <row r="9" spans="1:17" ht="12.75">
      <c r="A9" s="14">
        <v>16102</v>
      </c>
      <c r="B9" s="21">
        <v>5191</v>
      </c>
      <c r="C9" s="14" t="s">
        <v>15</v>
      </c>
      <c r="D9" s="14" t="s">
        <v>51</v>
      </c>
      <c r="E9" s="14" t="s">
        <v>16</v>
      </c>
      <c r="F9" s="15" t="s">
        <v>17</v>
      </c>
      <c r="G9" s="14" t="s">
        <v>52</v>
      </c>
      <c r="H9" s="15">
        <v>36</v>
      </c>
      <c r="I9" s="47">
        <v>2950</v>
      </c>
      <c r="J9" s="47">
        <v>442.5</v>
      </c>
      <c r="K9" s="22">
        <v>3392.5</v>
      </c>
      <c r="L9" s="18">
        <v>38280</v>
      </c>
      <c r="M9" s="19">
        <v>134</v>
      </c>
      <c r="N9" s="14" t="s">
        <v>18</v>
      </c>
      <c r="O9" s="14"/>
      <c r="P9" s="14" t="s">
        <v>252</v>
      </c>
      <c r="Q9" s="14"/>
    </row>
    <row r="10" spans="1:17" ht="12.75">
      <c r="A10" s="14">
        <v>16102</v>
      </c>
      <c r="B10" s="21">
        <v>5191</v>
      </c>
      <c r="C10" s="14" t="s">
        <v>19</v>
      </c>
      <c r="D10" s="14" t="s">
        <v>53</v>
      </c>
      <c r="E10" s="14"/>
      <c r="F10" s="15"/>
      <c r="G10" s="14"/>
      <c r="H10" s="15">
        <v>151859</v>
      </c>
      <c r="I10" s="47">
        <v>1388.7</v>
      </c>
      <c r="J10" s="47">
        <v>208.305</v>
      </c>
      <c r="K10" s="48">
        <v>1597.005</v>
      </c>
      <c r="L10" s="18">
        <v>38477</v>
      </c>
      <c r="M10" s="19">
        <v>304</v>
      </c>
      <c r="N10" s="14" t="s">
        <v>18</v>
      </c>
      <c r="O10" s="14"/>
      <c r="P10" s="14" t="s">
        <v>239</v>
      </c>
      <c r="Q10" s="14"/>
    </row>
    <row r="11" spans="1:17" ht="12.75">
      <c r="A11" s="13">
        <v>16105</v>
      </c>
      <c r="B11" s="13">
        <v>5151</v>
      </c>
      <c r="C11" s="14" t="s">
        <v>20</v>
      </c>
      <c r="D11" s="14" t="s">
        <v>54</v>
      </c>
      <c r="E11" s="14" t="s">
        <v>21</v>
      </c>
      <c r="F11" s="15" t="s">
        <v>22</v>
      </c>
      <c r="G11" s="14" t="s">
        <v>55</v>
      </c>
      <c r="H11" s="15">
        <v>1025</v>
      </c>
      <c r="I11" s="20">
        <v>12882.61</v>
      </c>
      <c r="J11" s="20">
        <v>1932.39</v>
      </c>
      <c r="K11" s="34">
        <v>14815</v>
      </c>
      <c r="L11" s="18">
        <v>37855</v>
      </c>
      <c r="M11" s="19">
        <v>3</v>
      </c>
      <c r="N11" s="14" t="s">
        <v>14</v>
      </c>
      <c r="O11" s="14"/>
      <c r="P11" s="14" t="s">
        <v>223</v>
      </c>
      <c r="Q11" s="14"/>
    </row>
    <row r="12" spans="1:17" ht="12.75">
      <c r="A12" s="13">
        <v>16105</v>
      </c>
      <c r="B12" s="13">
        <v>5151</v>
      </c>
      <c r="C12" s="14" t="s">
        <v>20</v>
      </c>
      <c r="D12" s="14" t="s">
        <v>56</v>
      </c>
      <c r="E12" s="14" t="s">
        <v>21</v>
      </c>
      <c r="F12" s="15" t="s">
        <v>22</v>
      </c>
      <c r="G12" s="14" t="s">
        <v>57</v>
      </c>
      <c r="H12" s="15">
        <v>1053</v>
      </c>
      <c r="I12" s="20">
        <v>12282.6</v>
      </c>
      <c r="J12" s="20">
        <v>1842.39</v>
      </c>
      <c r="K12" s="34">
        <v>14124.99</v>
      </c>
      <c r="L12" s="18">
        <v>37904</v>
      </c>
      <c r="M12" s="33">
        <v>16</v>
      </c>
      <c r="N12" s="14" t="s">
        <v>18</v>
      </c>
      <c r="O12" s="14"/>
      <c r="P12" s="14" t="s">
        <v>223</v>
      </c>
      <c r="Q12" s="14"/>
    </row>
    <row r="13" spans="1:17" ht="12.75">
      <c r="A13" s="13">
        <v>16105</v>
      </c>
      <c r="B13" s="13">
        <v>5151</v>
      </c>
      <c r="C13" s="14" t="s">
        <v>20</v>
      </c>
      <c r="D13" s="14" t="s">
        <v>58</v>
      </c>
      <c r="E13" s="14" t="s">
        <v>23</v>
      </c>
      <c r="F13" s="15" t="s">
        <v>24</v>
      </c>
      <c r="G13" s="14"/>
      <c r="H13" s="15">
        <v>1111</v>
      </c>
      <c r="I13" s="20">
        <v>7776.54</v>
      </c>
      <c r="J13" s="20">
        <v>1166.48</v>
      </c>
      <c r="K13" s="34">
        <v>8943.02</v>
      </c>
      <c r="L13" s="18">
        <v>37977</v>
      </c>
      <c r="M13" s="19">
        <v>31</v>
      </c>
      <c r="N13" s="14" t="s">
        <v>18</v>
      </c>
      <c r="O13" s="14"/>
      <c r="P13" s="14" t="s">
        <v>223</v>
      </c>
      <c r="Q13" s="14"/>
    </row>
    <row r="14" spans="1:17" ht="12.75">
      <c r="A14" s="13">
        <v>16105</v>
      </c>
      <c r="B14" s="13">
        <v>5151</v>
      </c>
      <c r="C14" s="14" t="s">
        <v>25</v>
      </c>
      <c r="D14" s="14" t="s">
        <v>62</v>
      </c>
      <c r="E14" s="14" t="s">
        <v>26</v>
      </c>
      <c r="F14" s="15" t="s">
        <v>27</v>
      </c>
      <c r="G14" s="14" t="s">
        <v>63</v>
      </c>
      <c r="H14" s="15">
        <v>1112</v>
      </c>
      <c r="I14" s="20">
        <v>2445</v>
      </c>
      <c r="J14" s="20">
        <v>366.75</v>
      </c>
      <c r="K14" s="34">
        <v>2811.75</v>
      </c>
      <c r="L14" s="18">
        <v>37977</v>
      </c>
      <c r="M14" s="33">
        <v>31</v>
      </c>
      <c r="N14" s="14" t="s">
        <v>18</v>
      </c>
      <c r="O14" s="14"/>
      <c r="P14" s="14" t="s">
        <v>223</v>
      </c>
      <c r="Q14" s="14"/>
    </row>
    <row r="15" spans="1:17" ht="12.75">
      <c r="A15" s="13">
        <v>16105</v>
      </c>
      <c r="B15" s="13">
        <v>5151</v>
      </c>
      <c r="C15" s="14" t="s">
        <v>32</v>
      </c>
      <c r="D15" s="14" t="s">
        <v>59</v>
      </c>
      <c r="E15" s="14" t="s">
        <v>26</v>
      </c>
      <c r="F15" s="15" t="s">
        <v>28</v>
      </c>
      <c r="G15" s="14" t="s">
        <v>60</v>
      </c>
      <c r="H15" s="15" t="s">
        <v>29</v>
      </c>
      <c r="I15" s="20">
        <v>2560.53</v>
      </c>
      <c r="J15" s="20">
        <v>384.08</v>
      </c>
      <c r="K15" s="34">
        <v>2944.61</v>
      </c>
      <c r="L15" s="18">
        <v>38419</v>
      </c>
      <c r="M15" s="33">
        <v>259</v>
      </c>
      <c r="N15" s="14" t="s">
        <v>18</v>
      </c>
      <c r="O15" s="14"/>
      <c r="P15" s="14" t="s">
        <v>250</v>
      </c>
      <c r="Q15" s="14"/>
    </row>
    <row r="16" spans="1:17" ht="12.75">
      <c r="A16" s="13">
        <v>16105</v>
      </c>
      <c r="B16" s="13">
        <v>5151</v>
      </c>
      <c r="C16" s="14" t="s">
        <v>30</v>
      </c>
      <c r="D16" s="14" t="s">
        <v>64</v>
      </c>
      <c r="E16" s="14" t="s">
        <v>26</v>
      </c>
      <c r="F16" s="15" t="s">
        <v>31</v>
      </c>
      <c r="G16" s="14" t="s">
        <v>65</v>
      </c>
      <c r="H16" s="15">
        <v>26315</v>
      </c>
      <c r="I16" s="20">
        <v>2960.77</v>
      </c>
      <c r="J16" s="20">
        <v>444.12</v>
      </c>
      <c r="K16" s="34">
        <v>3404.89</v>
      </c>
      <c r="L16" s="18">
        <v>38401</v>
      </c>
      <c r="M16" s="33">
        <v>4098</v>
      </c>
      <c r="N16" s="14" t="s">
        <v>14</v>
      </c>
      <c r="O16" s="14"/>
      <c r="P16" s="14" t="s">
        <v>251</v>
      </c>
      <c r="Q16" s="14"/>
    </row>
    <row r="17" spans="1:17" ht="12.75">
      <c r="A17" s="13">
        <v>16105</v>
      </c>
      <c r="B17" s="13">
        <v>5151</v>
      </c>
      <c r="C17" s="14" t="s">
        <v>32</v>
      </c>
      <c r="D17" s="14"/>
      <c r="E17" s="14" t="s">
        <v>26</v>
      </c>
      <c r="F17" s="15" t="s">
        <v>28</v>
      </c>
      <c r="G17" s="14" t="s">
        <v>61</v>
      </c>
      <c r="H17" s="15">
        <v>127</v>
      </c>
      <c r="I17" s="20">
        <v>2893.17</v>
      </c>
      <c r="J17" s="20">
        <v>433.98</v>
      </c>
      <c r="K17" s="34">
        <v>3327.15</v>
      </c>
      <c r="L17" s="18">
        <v>38842</v>
      </c>
      <c r="M17" s="19">
        <v>6629066</v>
      </c>
      <c r="N17" s="14" t="s">
        <v>18</v>
      </c>
      <c r="O17" s="14"/>
      <c r="P17" s="14" t="s">
        <v>222</v>
      </c>
      <c r="Q17" s="14"/>
    </row>
    <row r="18" spans="1:17" ht="12.75">
      <c r="A18" s="14">
        <v>16106</v>
      </c>
      <c r="B18" s="14">
        <v>5971</v>
      </c>
      <c r="C18" s="14" t="s">
        <v>34</v>
      </c>
      <c r="D18" s="14"/>
      <c r="E18" s="14"/>
      <c r="F18" s="15"/>
      <c r="G18" s="14"/>
      <c r="H18" s="15">
        <v>89995</v>
      </c>
      <c r="I18" s="47">
        <v>17933</v>
      </c>
      <c r="J18" s="47">
        <v>0</v>
      </c>
      <c r="K18" s="48">
        <v>17933</v>
      </c>
      <c r="L18" s="18">
        <v>38653</v>
      </c>
      <c r="M18" s="19">
        <v>5527</v>
      </c>
      <c r="N18" s="14" t="s">
        <v>14</v>
      </c>
      <c r="O18" s="68" t="s">
        <v>314</v>
      </c>
      <c r="P18" s="14" t="s">
        <v>248</v>
      </c>
      <c r="Q18" s="14"/>
    </row>
    <row r="19" spans="1:17" ht="12.75">
      <c r="A19" s="13">
        <v>16105</v>
      </c>
      <c r="B19" s="13">
        <v>5661</v>
      </c>
      <c r="C19" s="14" t="s">
        <v>33</v>
      </c>
      <c r="D19" s="14" t="s">
        <v>66</v>
      </c>
      <c r="E19" s="14" t="s">
        <v>68</v>
      </c>
      <c r="F19" s="15" t="s">
        <v>67</v>
      </c>
      <c r="G19" s="14"/>
      <c r="H19" s="15">
        <v>4</v>
      </c>
      <c r="I19" s="47">
        <v>2782.61</v>
      </c>
      <c r="J19" s="47">
        <v>417.3915</v>
      </c>
      <c r="K19" s="22">
        <v>3200.0015000000003</v>
      </c>
      <c r="L19" s="18">
        <v>38484</v>
      </c>
      <c r="M19" s="19">
        <v>315</v>
      </c>
      <c r="N19" s="14" t="s">
        <v>18</v>
      </c>
      <c r="O19" s="14"/>
      <c r="P19" s="14" t="s">
        <v>249</v>
      </c>
      <c r="Q19" s="14"/>
    </row>
    <row r="20" spans="1:17" ht="12.75">
      <c r="A20" s="21">
        <v>16102</v>
      </c>
      <c r="B20" s="21">
        <v>5191</v>
      </c>
      <c r="C20" s="14" t="s">
        <v>114</v>
      </c>
      <c r="D20" s="14"/>
      <c r="E20" s="14" t="s">
        <v>115</v>
      </c>
      <c r="F20" s="14"/>
      <c r="G20" s="14"/>
      <c r="H20" s="14">
        <v>28819</v>
      </c>
      <c r="I20" s="16">
        <v>12172.17</v>
      </c>
      <c r="J20" s="16">
        <f aca="true" t="shared" si="0" ref="J20:J46">+I20*15%</f>
        <v>1825.8255</v>
      </c>
      <c r="K20" s="16">
        <f aca="true" t="shared" si="1" ref="K20:K37">SUBTOTAL(9,I20:J20)</f>
        <v>13997.9955</v>
      </c>
      <c r="L20" s="18">
        <v>39505</v>
      </c>
      <c r="M20" s="14">
        <v>7970</v>
      </c>
      <c r="N20" s="14" t="s">
        <v>14</v>
      </c>
      <c r="O20" s="14"/>
      <c r="P20" s="14" t="s">
        <v>239</v>
      </c>
      <c r="Q20" s="14"/>
    </row>
    <row r="21" spans="1:17" ht="12.75">
      <c r="A21" s="21">
        <v>16102</v>
      </c>
      <c r="B21" s="21">
        <v>5191</v>
      </c>
      <c r="C21" s="14" t="s">
        <v>114</v>
      </c>
      <c r="D21" s="14"/>
      <c r="E21" s="14" t="s">
        <v>115</v>
      </c>
      <c r="F21" s="14"/>
      <c r="G21" s="14"/>
      <c r="H21" s="14">
        <v>28819</v>
      </c>
      <c r="I21" s="16">
        <v>12172.17</v>
      </c>
      <c r="J21" s="16">
        <f t="shared" si="0"/>
        <v>1825.8255</v>
      </c>
      <c r="K21" s="16">
        <f t="shared" si="1"/>
        <v>13997.9955</v>
      </c>
      <c r="L21" s="18">
        <v>39505</v>
      </c>
      <c r="M21" s="14">
        <v>7970</v>
      </c>
      <c r="N21" s="14" t="s">
        <v>14</v>
      </c>
      <c r="O21" s="14"/>
      <c r="P21" s="14" t="s">
        <v>239</v>
      </c>
      <c r="Q21" s="14"/>
    </row>
    <row r="22" spans="1:17" ht="12.75">
      <c r="A22" s="21">
        <v>16105</v>
      </c>
      <c r="B22" s="21">
        <v>5151</v>
      </c>
      <c r="C22" s="14" t="s">
        <v>116</v>
      </c>
      <c r="D22" s="14"/>
      <c r="E22" s="14" t="s">
        <v>117</v>
      </c>
      <c r="F22" s="14" t="s">
        <v>118</v>
      </c>
      <c r="G22" s="14"/>
      <c r="H22" s="14">
        <v>14</v>
      </c>
      <c r="I22" s="16">
        <v>7130.43</v>
      </c>
      <c r="J22" s="16">
        <f t="shared" si="0"/>
        <v>1069.5645</v>
      </c>
      <c r="K22" s="16">
        <f t="shared" si="1"/>
        <v>8199.9945</v>
      </c>
      <c r="L22" s="18">
        <v>39477</v>
      </c>
      <c r="M22" s="14">
        <v>1792</v>
      </c>
      <c r="N22" s="14" t="s">
        <v>18</v>
      </c>
      <c r="O22" s="14"/>
      <c r="P22" s="14" t="s">
        <v>230</v>
      </c>
      <c r="Q22" s="14"/>
    </row>
    <row r="23" spans="1:17" ht="12.75">
      <c r="A23" s="21">
        <v>16105</v>
      </c>
      <c r="B23" s="21">
        <v>5151</v>
      </c>
      <c r="C23" s="14" t="s">
        <v>116</v>
      </c>
      <c r="D23" s="14"/>
      <c r="E23" s="14" t="s">
        <v>117</v>
      </c>
      <c r="F23" s="14" t="s">
        <v>118</v>
      </c>
      <c r="G23" s="14"/>
      <c r="H23" s="14">
        <v>14</v>
      </c>
      <c r="I23" s="16">
        <v>7130.43</v>
      </c>
      <c r="J23" s="16">
        <f t="shared" si="0"/>
        <v>1069.5645</v>
      </c>
      <c r="K23" s="16">
        <f t="shared" si="1"/>
        <v>8199.9945</v>
      </c>
      <c r="L23" s="18">
        <v>39477</v>
      </c>
      <c r="M23" s="14">
        <v>1792</v>
      </c>
      <c r="N23" s="14" t="s">
        <v>18</v>
      </c>
      <c r="O23" s="14"/>
      <c r="P23" s="14" t="s">
        <v>230</v>
      </c>
      <c r="Q23" s="14"/>
    </row>
    <row r="24" spans="1:17" ht="12.75">
      <c r="A24" s="21">
        <v>16105</v>
      </c>
      <c r="B24" s="21">
        <v>5151</v>
      </c>
      <c r="C24" s="14" t="s">
        <v>116</v>
      </c>
      <c r="D24" s="14"/>
      <c r="E24" s="14" t="s">
        <v>117</v>
      </c>
      <c r="F24" s="14" t="s">
        <v>118</v>
      </c>
      <c r="G24" s="14"/>
      <c r="H24" s="14">
        <v>14</v>
      </c>
      <c r="I24" s="16">
        <v>7130.43</v>
      </c>
      <c r="J24" s="16">
        <f t="shared" si="0"/>
        <v>1069.5645</v>
      </c>
      <c r="K24" s="16">
        <f t="shared" si="1"/>
        <v>8199.9945</v>
      </c>
      <c r="L24" s="18">
        <v>39477</v>
      </c>
      <c r="M24" s="14">
        <v>1792</v>
      </c>
      <c r="N24" s="14" t="s">
        <v>18</v>
      </c>
      <c r="O24" s="14"/>
      <c r="P24" s="14" t="s">
        <v>230</v>
      </c>
      <c r="Q24" s="14"/>
    </row>
    <row r="25" spans="1:17" ht="12.75">
      <c r="A25" s="51">
        <v>16105</v>
      </c>
      <c r="B25" s="51">
        <v>5911</v>
      </c>
      <c r="C25" s="23" t="s">
        <v>123</v>
      </c>
      <c r="D25" s="14"/>
      <c r="E25" s="23" t="s">
        <v>50</v>
      </c>
      <c r="F25" s="23" t="s">
        <v>50</v>
      </c>
      <c r="G25" s="23" t="s">
        <v>50</v>
      </c>
      <c r="H25" s="23">
        <v>14969</v>
      </c>
      <c r="I25" s="16">
        <v>4347.83</v>
      </c>
      <c r="J25" s="16">
        <f t="shared" si="0"/>
        <v>652.1745</v>
      </c>
      <c r="K25" s="16">
        <f t="shared" si="1"/>
        <v>5000.0045</v>
      </c>
      <c r="L25" s="18">
        <v>39512</v>
      </c>
      <c r="M25" s="23">
        <v>8014</v>
      </c>
      <c r="N25" s="23" t="s">
        <v>14</v>
      </c>
      <c r="O25" s="23"/>
      <c r="P25" s="14" t="s">
        <v>240</v>
      </c>
      <c r="Q25" s="14"/>
    </row>
    <row r="26" spans="1:17" ht="12.75">
      <c r="A26" s="73">
        <v>16101</v>
      </c>
      <c r="B26" s="73">
        <v>5111</v>
      </c>
      <c r="C26" s="74" t="s">
        <v>124</v>
      </c>
      <c r="D26" s="74"/>
      <c r="E26" s="74" t="s">
        <v>50</v>
      </c>
      <c r="F26" s="74">
        <v>248197</v>
      </c>
      <c r="G26" s="74" t="s">
        <v>50</v>
      </c>
      <c r="H26" s="74">
        <v>7896</v>
      </c>
      <c r="I26" s="75">
        <v>1042.61</v>
      </c>
      <c r="J26" s="75">
        <f t="shared" si="0"/>
        <v>156.39149999999998</v>
      </c>
      <c r="K26" s="75">
        <f t="shared" si="1"/>
        <v>1199.0014999999999</v>
      </c>
      <c r="L26" s="76">
        <v>39510</v>
      </c>
      <c r="M26" s="74">
        <v>4025814</v>
      </c>
      <c r="N26" s="74" t="s">
        <v>125</v>
      </c>
      <c r="O26" s="68" t="s">
        <v>125</v>
      </c>
      <c r="P26" s="74" t="s">
        <v>239</v>
      </c>
      <c r="Q26" s="74"/>
    </row>
    <row r="27" spans="1:17" ht="12.75">
      <c r="A27" s="73">
        <v>16101</v>
      </c>
      <c r="B27" s="73">
        <v>5111</v>
      </c>
      <c r="C27" s="74" t="s">
        <v>126</v>
      </c>
      <c r="D27" s="74"/>
      <c r="E27" s="74" t="s">
        <v>50</v>
      </c>
      <c r="F27" s="74">
        <v>170175</v>
      </c>
      <c r="G27" s="74" t="s">
        <v>50</v>
      </c>
      <c r="H27" s="74">
        <v>3559600</v>
      </c>
      <c r="I27" s="75">
        <v>1373.04</v>
      </c>
      <c r="J27" s="75">
        <f t="shared" si="0"/>
        <v>205.956</v>
      </c>
      <c r="K27" s="75">
        <f t="shared" si="1"/>
        <v>1578.9959999999999</v>
      </c>
      <c r="L27" s="76">
        <v>39510</v>
      </c>
      <c r="M27" s="74">
        <v>4025814</v>
      </c>
      <c r="N27" s="74" t="s">
        <v>125</v>
      </c>
      <c r="O27" s="68" t="s">
        <v>125</v>
      </c>
      <c r="P27" s="74" t="s">
        <v>239</v>
      </c>
      <c r="Q27" s="74"/>
    </row>
    <row r="28" spans="1:17" ht="12.75">
      <c r="A28" s="73">
        <v>16101</v>
      </c>
      <c r="B28" s="73">
        <v>5111</v>
      </c>
      <c r="C28" s="74" t="s">
        <v>127</v>
      </c>
      <c r="D28" s="74"/>
      <c r="E28" s="74" t="s">
        <v>50</v>
      </c>
      <c r="F28" s="74">
        <v>137880</v>
      </c>
      <c r="G28" s="74" t="s">
        <v>50</v>
      </c>
      <c r="H28" s="74">
        <v>3559607</v>
      </c>
      <c r="I28" s="75">
        <v>1869.57</v>
      </c>
      <c r="J28" s="75">
        <f t="shared" si="0"/>
        <v>280.4355</v>
      </c>
      <c r="K28" s="75">
        <f t="shared" si="1"/>
        <v>2150.0054999999998</v>
      </c>
      <c r="L28" s="76">
        <v>39510</v>
      </c>
      <c r="M28" s="74">
        <v>4025814</v>
      </c>
      <c r="N28" s="74" t="s">
        <v>125</v>
      </c>
      <c r="O28" s="68" t="s">
        <v>125</v>
      </c>
      <c r="P28" s="74" t="s">
        <v>239</v>
      </c>
      <c r="Q28" s="74"/>
    </row>
    <row r="29" spans="1:17" ht="12.75">
      <c r="A29" s="73">
        <v>16101</v>
      </c>
      <c r="B29" s="73">
        <v>5111</v>
      </c>
      <c r="C29" s="74" t="s">
        <v>124</v>
      </c>
      <c r="D29" s="74"/>
      <c r="E29" s="74" t="s">
        <v>50</v>
      </c>
      <c r="F29" s="74">
        <v>248197</v>
      </c>
      <c r="G29" s="74" t="s">
        <v>50</v>
      </c>
      <c r="H29" s="74">
        <v>7895</v>
      </c>
      <c r="I29" s="75">
        <v>1042.61</v>
      </c>
      <c r="J29" s="75">
        <f t="shared" si="0"/>
        <v>156.39149999999998</v>
      </c>
      <c r="K29" s="75">
        <f t="shared" si="1"/>
        <v>1199.0014999999999</v>
      </c>
      <c r="L29" s="76">
        <v>39510</v>
      </c>
      <c r="M29" s="74">
        <v>4025813</v>
      </c>
      <c r="N29" s="74" t="s">
        <v>125</v>
      </c>
      <c r="O29" s="68" t="s">
        <v>125</v>
      </c>
      <c r="P29" s="74" t="s">
        <v>239</v>
      </c>
      <c r="Q29" s="74"/>
    </row>
    <row r="30" spans="1:17" ht="12.75">
      <c r="A30" s="73">
        <v>16101</v>
      </c>
      <c r="B30" s="73">
        <v>5111</v>
      </c>
      <c r="C30" s="74" t="s">
        <v>126</v>
      </c>
      <c r="D30" s="74"/>
      <c r="E30" s="74" t="s">
        <v>50</v>
      </c>
      <c r="F30" s="74">
        <v>7894</v>
      </c>
      <c r="G30" s="74" t="s">
        <v>50</v>
      </c>
      <c r="H30" s="74">
        <v>170175</v>
      </c>
      <c r="I30" s="75">
        <v>1373.04</v>
      </c>
      <c r="J30" s="75">
        <f t="shared" si="0"/>
        <v>205.956</v>
      </c>
      <c r="K30" s="75">
        <f t="shared" si="1"/>
        <v>1578.9959999999999</v>
      </c>
      <c r="L30" s="76">
        <v>39510</v>
      </c>
      <c r="M30" s="74">
        <v>4025813</v>
      </c>
      <c r="N30" s="74" t="s">
        <v>125</v>
      </c>
      <c r="O30" s="68" t="s">
        <v>125</v>
      </c>
      <c r="P30" s="74" t="s">
        <v>239</v>
      </c>
      <c r="Q30" s="74"/>
    </row>
    <row r="31" spans="1:17" ht="12.75">
      <c r="A31" s="73">
        <v>16101</v>
      </c>
      <c r="B31" s="73">
        <v>5111</v>
      </c>
      <c r="C31" s="74" t="s">
        <v>127</v>
      </c>
      <c r="D31" s="74"/>
      <c r="E31" s="74" t="s">
        <v>50</v>
      </c>
      <c r="F31" s="74">
        <v>137880</v>
      </c>
      <c r="G31" s="74" t="s">
        <v>50</v>
      </c>
      <c r="H31" s="74">
        <v>3559606</v>
      </c>
      <c r="I31" s="75">
        <v>1869.57</v>
      </c>
      <c r="J31" s="75">
        <f t="shared" si="0"/>
        <v>280.4355</v>
      </c>
      <c r="K31" s="75">
        <f t="shared" si="1"/>
        <v>2150.0054999999998</v>
      </c>
      <c r="L31" s="76">
        <v>39510</v>
      </c>
      <c r="M31" s="74">
        <v>4025813</v>
      </c>
      <c r="N31" s="74" t="s">
        <v>125</v>
      </c>
      <c r="O31" s="68" t="s">
        <v>125</v>
      </c>
      <c r="P31" s="74" t="s">
        <v>239</v>
      </c>
      <c r="Q31" s="74"/>
    </row>
    <row r="32" spans="1:17" ht="12.75">
      <c r="A32" s="73">
        <v>16105</v>
      </c>
      <c r="B32" s="73">
        <v>5151</v>
      </c>
      <c r="C32" s="74" t="s">
        <v>128</v>
      </c>
      <c r="D32" s="74"/>
      <c r="E32" s="74" t="s">
        <v>130</v>
      </c>
      <c r="F32" s="74" t="s">
        <v>131</v>
      </c>
      <c r="G32" s="74"/>
      <c r="H32" s="74" t="s">
        <v>129</v>
      </c>
      <c r="I32" s="75">
        <v>16017.39</v>
      </c>
      <c r="J32" s="75">
        <f t="shared" si="0"/>
        <v>2402.6085</v>
      </c>
      <c r="K32" s="75">
        <f t="shared" si="1"/>
        <v>18419.998499999998</v>
      </c>
      <c r="L32" s="76">
        <v>39519</v>
      </c>
      <c r="M32" s="74">
        <v>4025815</v>
      </c>
      <c r="N32" s="74" t="s">
        <v>125</v>
      </c>
      <c r="O32" s="68" t="s">
        <v>125</v>
      </c>
      <c r="P32" s="74" t="s">
        <v>259</v>
      </c>
      <c r="Q32" s="74"/>
    </row>
    <row r="33" spans="1:17" ht="12.75">
      <c r="A33" s="73">
        <v>16105</v>
      </c>
      <c r="B33" s="73">
        <v>5151</v>
      </c>
      <c r="C33" s="74" t="s">
        <v>128</v>
      </c>
      <c r="D33" s="74"/>
      <c r="E33" s="74" t="s">
        <v>130</v>
      </c>
      <c r="F33" s="74" t="s">
        <v>131</v>
      </c>
      <c r="G33" s="74"/>
      <c r="H33" s="74" t="s">
        <v>132</v>
      </c>
      <c r="I33" s="75">
        <v>16017.39</v>
      </c>
      <c r="J33" s="75">
        <f t="shared" si="0"/>
        <v>2402.6085</v>
      </c>
      <c r="K33" s="75">
        <f t="shared" si="1"/>
        <v>18419.998499999998</v>
      </c>
      <c r="L33" s="76">
        <v>39519</v>
      </c>
      <c r="M33" s="74">
        <v>4025816</v>
      </c>
      <c r="N33" s="74" t="s">
        <v>125</v>
      </c>
      <c r="O33" s="68" t="s">
        <v>125</v>
      </c>
      <c r="P33" s="74" t="s">
        <v>259</v>
      </c>
      <c r="Q33" s="74"/>
    </row>
    <row r="34" spans="1:17" ht="12.75">
      <c r="A34" s="51">
        <v>16102</v>
      </c>
      <c r="B34" s="21">
        <v>5191</v>
      </c>
      <c r="C34" s="23" t="s">
        <v>133</v>
      </c>
      <c r="D34" s="14"/>
      <c r="E34" s="23" t="s">
        <v>135</v>
      </c>
      <c r="F34" s="14" t="s">
        <v>134</v>
      </c>
      <c r="G34" s="14"/>
      <c r="H34" s="23">
        <v>12087</v>
      </c>
      <c r="I34" s="16">
        <v>6686.96</v>
      </c>
      <c r="J34" s="16">
        <f t="shared" si="0"/>
        <v>1003.044</v>
      </c>
      <c r="K34" s="16">
        <f t="shared" si="1"/>
        <v>7690.004</v>
      </c>
      <c r="L34" s="18">
        <v>39564</v>
      </c>
      <c r="M34" s="23">
        <v>1923</v>
      </c>
      <c r="N34" s="23" t="s">
        <v>18</v>
      </c>
      <c r="O34" s="23" t="s">
        <v>125</v>
      </c>
      <c r="P34" s="14" t="s">
        <v>238</v>
      </c>
      <c r="Q34" s="14"/>
    </row>
    <row r="35" spans="1:17" ht="12.75">
      <c r="A35" s="51">
        <v>16102</v>
      </c>
      <c r="B35" s="21">
        <v>5191</v>
      </c>
      <c r="C35" s="23" t="s">
        <v>133</v>
      </c>
      <c r="D35" s="14"/>
      <c r="E35" s="23" t="s">
        <v>135</v>
      </c>
      <c r="F35" s="23" t="s">
        <v>134</v>
      </c>
      <c r="G35" s="14"/>
      <c r="H35" s="23">
        <v>12089</v>
      </c>
      <c r="I35" s="16">
        <v>6686.96</v>
      </c>
      <c r="J35" s="16">
        <f t="shared" si="0"/>
        <v>1003.044</v>
      </c>
      <c r="K35" s="16">
        <f t="shared" si="1"/>
        <v>7690.004</v>
      </c>
      <c r="L35" s="18">
        <v>39564</v>
      </c>
      <c r="M35" s="23">
        <v>1922</v>
      </c>
      <c r="N35" s="23" t="s">
        <v>18</v>
      </c>
      <c r="O35" s="23" t="s">
        <v>125</v>
      </c>
      <c r="P35" s="14" t="s">
        <v>238</v>
      </c>
      <c r="Q35" s="14"/>
    </row>
    <row r="36" spans="1:17" ht="12.75">
      <c r="A36" s="51">
        <v>16103</v>
      </c>
      <c r="B36" s="51">
        <v>5122</v>
      </c>
      <c r="C36" s="23" t="s">
        <v>136</v>
      </c>
      <c r="D36" s="14"/>
      <c r="E36" s="23" t="s">
        <v>137</v>
      </c>
      <c r="F36" s="14"/>
      <c r="G36" s="14"/>
      <c r="H36" s="23">
        <v>29582</v>
      </c>
      <c r="I36" s="16">
        <v>1216.53</v>
      </c>
      <c r="J36" s="16">
        <v>182.47</v>
      </c>
      <c r="K36" s="16">
        <f t="shared" si="1"/>
        <v>1399</v>
      </c>
      <c r="L36" s="18">
        <v>39540</v>
      </c>
      <c r="M36" s="23">
        <v>1890</v>
      </c>
      <c r="N36" s="23" t="s">
        <v>18</v>
      </c>
      <c r="O36" s="68" t="s">
        <v>18</v>
      </c>
      <c r="P36" s="14" t="s">
        <v>239</v>
      </c>
      <c r="Q36" s="14"/>
    </row>
    <row r="37" spans="1:17" ht="12.75">
      <c r="A37" s="69">
        <v>16102</v>
      </c>
      <c r="B37" s="69">
        <v>5191</v>
      </c>
      <c r="C37" s="68" t="s">
        <v>140</v>
      </c>
      <c r="D37" s="68"/>
      <c r="E37" s="68"/>
      <c r="F37" s="68" t="s">
        <v>141</v>
      </c>
      <c r="G37" s="68"/>
      <c r="H37" s="68">
        <v>7725</v>
      </c>
      <c r="I37" s="70">
        <v>2595.65</v>
      </c>
      <c r="J37" s="70">
        <f t="shared" si="0"/>
        <v>389.3475</v>
      </c>
      <c r="K37" s="70">
        <f t="shared" si="1"/>
        <v>2984.9975</v>
      </c>
      <c r="L37" s="71">
        <v>39668</v>
      </c>
      <c r="M37" s="68">
        <v>8637</v>
      </c>
      <c r="N37" s="68" t="s">
        <v>14</v>
      </c>
      <c r="O37" s="68"/>
      <c r="P37" s="68" t="s">
        <v>235</v>
      </c>
      <c r="Q37" s="68"/>
    </row>
    <row r="38" spans="1:17" ht="12.75">
      <c r="A38" s="69">
        <v>16102</v>
      </c>
      <c r="B38" s="69">
        <v>5191</v>
      </c>
      <c r="C38" s="68" t="s">
        <v>140</v>
      </c>
      <c r="D38" s="68"/>
      <c r="E38" s="68"/>
      <c r="F38" s="68" t="s">
        <v>141</v>
      </c>
      <c r="G38" s="68"/>
      <c r="H38" s="68">
        <v>7725</v>
      </c>
      <c r="I38" s="70">
        <v>2595.65</v>
      </c>
      <c r="J38" s="70">
        <f t="shared" si="0"/>
        <v>389.3475</v>
      </c>
      <c r="K38" s="70">
        <f aca="true" t="shared" si="2" ref="K38:K60">SUBTOTAL(9,I38:J38)</f>
        <v>2984.9975</v>
      </c>
      <c r="L38" s="71">
        <v>39668</v>
      </c>
      <c r="M38" s="68">
        <v>8637</v>
      </c>
      <c r="N38" s="68" t="s">
        <v>14</v>
      </c>
      <c r="O38" s="68"/>
      <c r="P38" s="68" t="s">
        <v>235</v>
      </c>
      <c r="Q38" s="68"/>
    </row>
    <row r="39" spans="1:17" ht="12.75">
      <c r="A39" s="69">
        <v>16102</v>
      </c>
      <c r="B39" s="69">
        <v>5191</v>
      </c>
      <c r="C39" s="68" t="s">
        <v>140</v>
      </c>
      <c r="D39" s="68"/>
      <c r="E39" s="68"/>
      <c r="F39" s="68" t="s">
        <v>141</v>
      </c>
      <c r="G39" s="68"/>
      <c r="H39" s="68">
        <v>7725</v>
      </c>
      <c r="I39" s="70">
        <v>2595.65</v>
      </c>
      <c r="J39" s="70">
        <f t="shared" si="0"/>
        <v>389.3475</v>
      </c>
      <c r="K39" s="70">
        <f t="shared" si="2"/>
        <v>2984.9975</v>
      </c>
      <c r="L39" s="71">
        <v>39668</v>
      </c>
      <c r="M39" s="68">
        <v>8637</v>
      </c>
      <c r="N39" s="68" t="s">
        <v>14</v>
      </c>
      <c r="O39" s="68"/>
      <c r="P39" s="68" t="s">
        <v>235</v>
      </c>
      <c r="Q39" s="68"/>
    </row>
    <row r="40" spans="1:17" ht="12.75">
      <c r="A40" s="69">
        <v>16102</v>
      </c>
      <c r="B40" s="69">
        <v>5191</v>
      </c>
      <c r="C40" s="68" t="s">
        <v>140</v>
      </c>
      <c r="D40" s="68"/>
      <c r="E40" s="68"/>
      <c r="F40" s="68" t="s">
        <v>141</v>
      </c>
      <c r="G40" s="68"/>
      <c r="H40" s="68">
        <v>7725</v>
      </c>
      <c r="I40" s="70">
        <v>2595.65</v>
      </c>
      <c r="J40" s="70">
        <f t="shared" si="0"/>
        <v>389.3475</v>
      </c>
      <c r="K40" s="70">
        <f t="shared" si="2"/>
        <v>2984.9975</v>
      </c>
      <c r="L40" s="71">
        <v>39668</v>
      </c>
      <c r="M40" s="68">
        <v>8637</v>
      </c>
      <c r="N40" s="68" t="s">
        <v>14</v>
      </c>
      <c r="O40" s="68"/>
      <c r="P40" s="68" t="s">
        <v>235</v>
      </c>
      <c r="Q40" s="68"/>
    </row>
    <row r="41" spans="1:17" ht="12.75">
      <c r="A41" s="69">
        <v>16102</v>
      </c>
      <c r="B41" s="69">
        <v>5191</v>
      </c>
      <c r="C41" s="68" t="s">
        <v>140</v>
      </c>
      <c r="D41" s="68"/>
      <c r="E41" s="68"/>
      <c r="F41" s="68" t="s">
        <v>141</v>
      </c>
      <c r="G41" s="68"/>
      <c r="H41" s="68">
        <v>7725</v>
      </c>
      <c r="I41" s="70">
        <v>2595.65</v>
      </c>
      <c r="J41" s="70">
        <f t="shared" si="0"/>
        <v>389.3475</v>
      </c>
      <c r="K41" s="70">
        <f t="shared" si="2"/>
        <v>2984.9975</v>
      </c>
      <c r="L41" s="71">
        <v>39668</v>
      </c>
      <c r="M41" s="68">
        <v>8637</v>
      </c>
      <c r="N41" s="68" t="s">
        <v>14</v>
      </c>
      <c r="O41" s="68"/>
      <c r="P41" s="68" t="s">
        <v>235</v>
      </c>
      <c r="Q41" s="68"/>
    </row>
    <row r="42" spans="1:17" ht="12.75">
      <c r="A42" s="69">
        <v>16102</v>
      </c>
      <c r="B42" s="69">
        <v>5191</v>
      </c>
      <c r="C42" s="68" t="s">
        <v>140</v>
      </c>
      <c r="D42" s="68"/>
      <c r="E42" s="68"/>
      <c r="F42" s="68" t="s">
        <v>141</v>
      </c>
      <c r="G42" s="68"/>
      <c r="H42" s="68">
        <v>7725</v>
      </c>
      <c r="I42" s="70">
        <v>2595.65</v>
      </c>
      <c r="J42" s="70">
        <f t="shared" si="0"/>
        <v>389.3475</v>
      </c>
      <c r="K42" s="70">
        <f t="shared" si="2"/>
        <v>2984.9975</v>
      </c>
      <c r="L42" s="71">
        <v>39668</v>
      </c>
      <c r="M42" s="68">
        <v>8637</v>
      </c>
      <c r="N42" s="68" t="s">
        <v>14</v>
      </c>
      <c r="O42" s="68"/>
      <c r="P42" s="68" t="s">
        <v>235</v>
      </c>
      <c r="Q42" s="68"/>
    </row>
    <row r="43" spans="1:17" ht="12.75">
      <c r="A43" s="51">
        <v>16104</v>
      </c>
      <c r="B43" s="51">
        <v>5121</v>
      </c>
      <c r="C43" s="23" t="s">
        <v>142</v>
      </c>
      <c r="D43" s="14"/>
      <c r="E43" s="23"/>
      <c r="F43" s="23" t="s">
        <v>143</v>
      </c>
      <c r="G43" s="14"/>
      <c r="H43" s="23">
        <v>1294</v>
      </c>
      <c r="I43" s="16">
        <v>11269.57</v>
      </c>
      <c r="J43" s="16">
        <f t="shared" si="0"/>
        <v>1690.4354999999998</v>
      </c>
      <c r="K43" s="16">
        <f t="shared" si="2"/>
        <v>12960.0055</v>
      </c>
      <c r="L43" s="18">
        <v>39661</v>
      </c>
      <c r="M43" s="23">
        <v>8610</v>
      </c>
      <c r="N43" s="23" t="s">
        <v>14</v>
      </c>
      <c r="O43" s="68" t="s">
        <v>314</v>
      </c>
      <c r="P43" s="14" t="s">
        <v>237</v>
      </c>
      <c r="Q43" s="14"/>
    </row>
    <row r="44" spans="1:17" ht="12.75">
      <c r="A44" s="51">
        <v>16104</v>
      </c>
      <c r="B44" s="51">
        <v>5121</v>
      </c>
      <c r="C44" s="23" t="s">
        <v>144</v>
      </c>
      <c r="D44" s="14"/>
      <c r="E44" s="23"/>
      <c r="F44" s="23" t="s">
        <v>145</v>
      </c>
      <c r="G44" s="14"/>
      <c r="H44" s="23">
        <v>1332</v>
      </c>
      <c r="I44" s="16">
        <v>3469.57</v>
      </c>
      <c r="J44" s="16">
        <f t="shared" si="0"/>
        <v>520.4355</v>
      </c>
      <c r="K44" s="16">
        <f t="shared" si="2"/>
        <v>3990.0055</v>
      </c>
      <c r="L44" s="18">
        <v>39661</v>
      </c>
      <c r="M44" s="23">
        <v>8610</v>
      </c>
      <c r="N44" s="23" t="s">
        <v>14</v>
      </c>
      <c r="O44" s="68" t="s">
        <v>314</v>
      </c>
      <c r="P44" s="14" t="s">
        <v>237</v>
      </c>
      <c r="Q44" s="14"/>
    </row>
    <row r="45" spans="1:17" ht="12.75">
      <c r="A45" s="51">
        <v>16104</v>
      </c>
      <c r="B45" s="51">
        <v>5121</v>
      </c>
      <c r="C45" s="23" t="s">
        <v>144</v>
      </c>
      <c r="D45" s="14"/>
      <c r="E45" s="23"/>
      <c r="F45" s="23" t="s">
        <v>145</v>
      </c>
      <c r="G45" s="14"/>
      <c r="H45" s="23">
        <v>1501</v>
      </c>
      <c r="I45" s="16">
        <v>3469.57</v>
      </c>
      <c r="J45" s="16">
        <f t="shared" si="0"/>
        <v>520.4355</v>
      </c>
      <c r="K45" s="16">
        <f t="shared" si="2"/>
        <v>3990.0055</v>
      </c>
      <c r="L45" s="18">
        <v>39661</v>
      </c>
      <c r="M45" s="23">
        <v>8610</v>
      </c>
      <c r="N45" s="23" t="s">
        <v>14</v>
      </c>
      <c r="O45" s="68" t="s">
        <v>314</v>
      </c>
      <c r="P45" s="14" t="s">
        <v>237</v>
      </c>
      <c r="Q45" s="14"/>
    </row>
    <row r="46" spans="1:17" ht="12.75">
      <c r="A46" s="51">
        <v>16105</v>
      </c>
      <c r="B46" s="51">
        <v>5651</v>
      </c>
      <c r="C46" s="23" t="s">
        <v>146</v>
      </c>
      <c r="D46" s="14"/>
      <c r="E46" s="23" t="s">
        <v>147</v>
      </c>
      <c r="F46" s="23"/>
      <c r="G46" s="14">
        <v>5901030800</v>
      </c>
      <c r="H46" s="23" t="s">
        <v>148</v>
      </c>
      <c r="I46" s="16">
        <v>1730.43</v>
      </c>
      <c r="J46" s="16">
        <f t="shared" si="0"/>
        <v>259.5645</v>
      </c>
      <c r="K46" s="16">
        <f t="shared" si="2"/>
        <v>1989.9945</v>
      </c>
      <c r="L46" s="18">
        <v>39709</v>
      </c>
      <c r="M46" s="23">
        <v>2191</v>
      </c>
      <c r="N46" s="23" t="s">
        <v>18</v>
      </c>
      <c r="O46" s="23"/>
      <c r="P46" s="14" t="s">
        <v>234</v>
      </c>
      <c r="Q46" s="14"/>
    </row>
    <row r="47" spans="1:17" ht="12.75">
      <c r="A47" s="51">
        <v>16106</v>
      </c>
      <c r="B47" s="51">
        <v>5971</v>
      </c>
      <c r="C47" s="23" t="s">
        <v>149</v>
      </c>
      <c r="D47" s="14"/>
      <c r="E47" s="23" t="s">
        <v>50</v>
      </c>
      <c r="F47" s="23" t="s">
        <v>150</v>
      </c>
      <c r="G47" s="14"/>
      <c r="H47" s="23">
        <v>17</v>
      </c>
      <c r="I47" s="16">
        <v>1450</v>
      </c>
      <c r="J47" s="16">
        <v>0</v>
      </c>
      <c r="K47" s="16">
        <f t="shared" si="2"/>
        <v>1450</v>
      </c>
      <c r="L47" s="18">
        <v>39764</v>
      </c>
      <c r="M47" s="23">
        <v>9026</v>
      </c>
      <c r="N47" s="23" t="s">
        <v>14</v>
      </c>
      <c r="O47" s="68" t="s">
        <v>314</v>
      </c>
      <c r="P47" s="14" t="s">
        <v>233</v>
      </c>
      <c r="Q47" s="14"/>
    </row>
    <row r="48" spans="1:17" ht="12.75">
      <c r="A48" s="51">
        <v>16103</v>
      </c>
      <c r="B48" s="51">
        <v>5122</v>
      </c>
      <c r="C48" s="23" t="s">
        <v>151</v>
      </c>
      <c r="D48" s="14"/>
      <c r="E48" s="23" t="s">
        <v>152</v>
      </c>
      <c r="F48" s="23" t="s">
        <v>153</v>
      </c>
      <c r="G48" s="14"/>
      <c r="H48" s="23">
        <v>571137</v>
      </c>
      <c r="I48" s="16">
        <v>1764.78</v>
      </c>
      <c r="J48" s="16">
        <f aca="true" t="shared" si="3" ref="J48:J56">+I48*15%</f>
        <v>264.717</v>
      </c>
      <c r="K48" s="16">
        <f t="shared" si="2"/>
        <v>2029.4969999999998</v>
      </c>
      <c r="L48" s="18">
        <v>39829</v>
      </c>
      <c r="M48" s="23">
        <v>9199</v>
      </c>
      <c r="N48" s="23" t="s">
        <v>14</v>
      </c>
      <c r="O48" s="68" t="s">
        <v>314</v>
      </c>
      <c r="P48" s="14" t="s">
        <v>225</v>
      </c>
      <c r="Q48" s="14"/>
    </row>
    <row r="49" spans="1:17" ht="12.75">
      <c r="A49" s="51">
        <v>16106</v>
      </c>
      <c r="B49" s="51">
        <v>5971</v>
      </c>
      <c r="C49" s="23" t="s">
        <v>156</v>
      </c>
      <c r="D49" s="14"/>
      <c r="E49" s="23" t="s">
        <v>50</v>
      </c>
      <c r="F49" s="23" t="s">
        <v>50</v>
      </c>
      <c r="G49" s="23" t="s">
        <v>50</v>
      </c>
      <c r="H49" s="23">
        <v>3945</v>
      </c>
      <c r="I49" s="16">
        <v>1065</v>
      </c>
      <c r="J49" s="16">
        <f t="shared" si="3"/>
        <v>159.75</v>
      </c>
      <c r="K49" s="16">
        <f t="shared" si="2"/>
        <v>1224.75</v>
      </c>
      <c r="L49" s="18">
        <v>39875</v>
      </c>
      <c r="M49" s="23">
        <v>9371</v>
      </c>
      <c r="N49" s="23" t="s">
        <v>14</v>
      </c>
      <c r="O49" s="68" t="s">
        <v>314</v>
      </c>
      <c r="P49" s="14" t="s">
        <v>229</v>
      </c>
      <c r="Q49" s="14"/>
    </row>
    <row r="50" spans="1:17" ht="12.75">
      <c r="A50" s="51">
        <v>16106</v>
      </c>
      <c r="B50" s="51">
        <v>5971</v>
      </c>
      <c r="C50" s="23" t="s">
        <v>156</v>
      </c>
      <c r="D50" s="14"/>
      <c r="E50" s="23" t="s">
        <v>50</v>
      </c>
      <c r="F50" s="23" t="s">
        <v>50</v>
      </c>
      <c r="G50" s="23" t="s">
        <v>50</v>
      </c>
      <c r="H50" s="23">
        <v>3945</v>
      </c>
      <c r="I50" s="16">
        <v>1350</v>
      </c>
      <c r="J50" s="16">
        <f t="shared" si="3"/>
        <v>202.5</v>
      </c>
      <c r="K50" s="16">
        <f t="shared" si="2"/>
        <v>1552.5</v>
      </c>
      <c r="L50" s="18">
        <v>39875</v>
      </c>
      <c r="M50" s="23">
        <v>9371</v>
      </c>
      <c r="N50" s="23" t="s">
        <v>14</v>
      </c>
      <c r="O50" s="68" t="s">
        <v>314</v>
      </c>
      <c r="P50" s="14" t="s">
        <v>229</v>
      </c>
      <c r="Q50" s="14"/>
    </row>
    <row r="51" spans="1:17" ht="12.75">
      <c r="A51" s="51">
        <v>16102</v>
      </c>
      <c r="B51" s="21">
        <v>5191</v>
      </c>
      <c r="C51" s="23" t="s">
        <v>157</v>
      </c>
      <c r="D51" s="14"/>
      <c r="E51" s="23" t="s">
        <v>50</v>
      </c>
      <c r="F51" s="23" t="s">
        <v>50</v>
      </c>
      <c r="G51" s="23" t="s">
        <v>50</v>
      </c>
      <c r="H51" s="23">
        <v>27177</v>
      </c>
      <c r="I51" s="16">
        <v>3000</v>
      </c>
      <c r="J51" s="16">
        <f t="shared" si="3"/>
        <v>450</v>
      </c>
      <c r="K51" s="16">
        <f t="shared" si="2"/>
        <v>3450</v>
      </c>
      <c r="L51" s="18">
        <v>39891</v>
      </c>
      <c r="M51" s="23">
        <v>2589</v>
      </c>
      <c r="N51" s="23" t="s">
        <v>18</v>
      </c>
      <c r="O51" s="23"/>
      <c r="P51" s="14" t="s">
        <v>204</v>
      </c>
      <c r="Q51" s="14"/>
    </row>
    <row r="52" spans="1:17" ht="12.75">
      <c r="A52" s="51">
        <v>16102</v>
      </c>
      <c r="B52" s="21">
        <v>5191</v>
      </c>
      <c r="C52" s="23" t="s">
        <v>157</v>
      </c>
      <c r="D52" s="14"/>
      <c r="E52" s="23" t="s">
        <v>50</v>
      </c>
      <c r="F52" s="23" t="s">
        <v>50</v>
      </c>
      <c r="G52" s="23" t="s">
        <v>50</v>
      </c>
      <c r="H52" s="23">
        <v>27177</v>
      </c>
      <c r="I52" s="16">
        <v>3000</v>
      </c>
      <c r="J52" s="16">
        <f t="shared" si="3"/>
        <v>450</v>
      </c>
      <c r="K52" s="16">
        <f t="shared" si="2"/>
        <v>3450</v>
      </c>
      <c r="L52" s="18">
        <v>39891</v>
      </c>
      <c r="M52" s="23">
        <v>2589</v>
      </c>
      <c r="N52" s="23" t="s">
        <v>18</v>
      </c>
      <c r="O52" s="23"/>
      <c r="P52" s="14" t="s">
        <v>204</v>
      </c>
      <c r="Q52" s="14"/>
    </row>
    <row r="53" spans="1:17" ht="12.75">
      <c r="A53" s="51">
        <v>16105</v>
      </c>
      <c r="B53" s="51">
        <v>5151</v>
      </c>
      <c r="C53" s="23" t="s">
        <v>159</v>
      </c>
      <c r="D53" s="14"/>
      <c r="E53" s="23" t="s">
        <v>50</v>
      </c>
      <c r="F53" s="23" t="s">
        <v>50</v>
      </c>
      <c r="G53" s="23" t="s">
        <v>50</v>
      </c>
      <c r="H53" s="23">
        <v>245131</v>
      </c>
      <c r="I53" s="16">
        <v>1043.48</v>
      </c>
      <c r="J53" s="16">
        <f t="shared" si="3"/>
        <v>156.522</v>
      </c>
      <c r="K53" s="16">
        <f t="shared" si="2"/>
        <v>1200.002</v>
      </c>
      <c r="L53" s="18">
        <v>39938</v>
      </c>
      <c r="M53" s="23">
        <v>9642</v>
      </c>
      <c r="N53" s="23" t="s">
        <v>14</v>
      </c>
      <c r="O53" s="23"/>
      <c r="P53" s="14" t="s">
        <v>231</v>
      </c>
      <c r="Q53" s="14"/>
    </row>
    <row r="54" spans="1:17" ht="12.75">
      <c r="A54" s="51">
        <v>16105</v>
      </c>
      <c r="B54" s="51">
        <v>5661</v>
      </c>
      <c r="C54" s="23" t="s">
        <v>158</v>
      </c>
      <c r="D54" s="14"/>
      <c r="E54" s="23" t="s">
        <v>50</v>
      </c>
      <c r="F54" s="23" t="s">
        <v>50</v>
      </c>
      <c r="G54" s="23" t="s">
        <v>50</v>
      </c>
      <c r="H54" s="23">
        <v>228</v>
      </c>
      <c r="I54" s="16">
        <v>8174.87</v>
      </c>
      <c r="J54" s="16">
        <f t="shared" si="3"/>
        <v>1226.2305</v>
      </c>
      <c r="K54" s="16">
        <f t="shared" si="2"/>
        <v>9401.1005</v>
      </c>
      <c r="L54" s="18">
        <v>40019</v>
      </c>
      <c r="M54" s="23">
        <v>2833</v>
      </c>
      <c r="N54" s="23" t="s">
        <v>18</v>
      </c>
      <c r="O54" s="23"/>
      <c r="P54" s="14" t="s">
        <v>230</v>
      </c>
      <c r="Q54" s="14"/>
    </row>
    <row r="55" spans="1:17" ht="12.75">
      <c r="A55" s="51">
        <v>16105</v>
      </c>
      <c r="B55" s="51">
        <v>5661</v>
      </c>
      <c r="C55" s="23" t="s">
        <v>158</v>
      </c>
      <c r="D55" s="14"/>
      <c r="E55" s="23" t="s">
        <v>50</v>
      </c>
      <c r="F55" s="23" t="s">
        <v>50</v>
      </c>
      <c r="G55" s="23" t="s">
        <v>50</v>
      </c>
      <c r="H55" s="23">
        <v>229</v>
      </c>
      <c r="I55" s="16">
        <v>8174.87</v>
      </c>
      <c r="J55" s="16">
        <f t="shared" si="3"/>
        <v>1226.2305</v>
      </c>
      <c r="K55" s="16">
        <f t="shared" si="2"/>
        <v>9401.1005</v>
      </c>
      <c r="L55" s="18">
        <v>40019</v>
      </c>
      <c r="M55" s="23">
        <v>2834</v>
      </c>
      <c r="N55" s="23" t="s">
        <v>18</v>
      </c>
      <c r="O55" s="23"/>
      <c r="P55" s="14" t="s">
        <v>230</v>
      </c>
      <c r="Q55" s="14"/>
    </row>
    <row r="56" spans="1:17" ht="12.75">
      <c r="A56" s="51">
        <v>16106</v>
      </c>
      <c r="B56" s="51">
        <v>5971</v>
      </c>
      <c r="C56" s="23" t="s">
        <v>156</v>
      </c>
      <c r="D56" s="14"/>
      <c r="E56" s="23" t="s">
        <v>160</v>
      </c>
      <c r="F56" s="23">
        <v>2009</v>
      </c>
      <c r="G56" s="23"/>
      <c r="H56" s="23">
        <v>20065</v>
      </c>
      <c r="I56" s="16">
        <v>28565.67</v>
      </c>
      <c r="J56" s="16">
        <f t="shared" si="3"/>
        <v>4284.8505</v>
      </c>
      <c r="K56" s="16">
        <f t="shared" si="2"/>
        <v>32850.5205</v>
      </c>
      <c r="L56" s="18">
        <v>40084</v>
      </c>
      <c r="M56" s="23">
        <v>10104</v>
      </c>
      <c r="N56" s="23" t="s">
        <v>14</v>
      </c>
      <c r="O56" s="68" t="s">
        <v>314</v>
      </c>
      <c r="P56" s="14" t="s">
        <v>228</v>
      </c>
      <c r="Q56" s="14"/>
    </row>
    <row r="57" spans="1:17" ht="12.75">
      <c r="A57" s="51">
        <v>16106</v>
      </c>
      <c r="B57" s="51">
        <v>5971</v>
      </c>
      <c r="C57" s="23" t="s">
        <v>156</v>
      </c>
      <c r="D57" s="14"/>
      <c r="E57" s="23" t="s">
        <v>161</v>
      </c>
      <c r="F57" s="23"/>
      <c r="G57" s="23"/>
      <c r="H57" s="23">
        <v>4574</v>
      </c>
      <c r="I57" s="16">
        <v>42954.9</v>
      </c>
      <c r="J57" s="16">
        <f aca="true" t="shared" si="4" ref="J57:J62">+I57*16%</f>
        <v>6872.784000000001</v>
      </c>
      <c r="K57" s="16">
        <f t="shared" si="2"/>
        <v>49827.684</v>
      </c>
      <c r="L57" s="18">
        <v>40204</v>
      </c>
      <c r="M57" s="23">
        <v>10407</v>
      </c>
      <c r="N57" s="23" t="s">
        <v>14</v>
      </c>
      <c r="O57" s="68" t="s">
        <v>314</v>
      </c>
      <c r="P57" s="14" t="s">
        <v>229</v>
      </c>
      <c r="Q57" s="14"/>
    </row>
    <row r="58" spans="1:17" ht="12.75">
      <c r="A58" s="23">
        <v>16106</v>
      </c>
      <c r="B58" s="23">
        <v>5971</v>
      </c>
      <c r="C58" s="23" t="s">
        <v>156</v>
      </c>
      <c r="D58" s="14"/>
      <c r="E58" s="23" t="s">
        <v>160</v>
      </c>
      <c r="F58" s="59">
        <v>2010</v>
      </c>
      <c r="G58" s="58"/>
      <c r="H58" s="15">
        <v>23908</v>
      </c>
      <c r="I58" s="20">
        <v>42361.5</v>
      </c>
      <c r="J58" s="16">
        <f t="shared" si="4"/>
        <v>6777.84</v>
      </c>
      <c r="K58" s="32">
        <f t="shared" si="2"/>
        <v>49139.34</v>
      </c>
      <c r="L58" s="18">
        <v>40227</v>
      </c>
      <c r="M58" s="19">
        <v>10443</v>
      </c>
      <c r="N58" s="23" t="s">
        <v>14</v>
      </c>
      <c r="O58" s="68" t="s">
        <v>314</v>
      </c>
      <c r="P58" s="14" t="s">
        <v>228</v>
      </c>
      <c r="Q58" s="14"/>
    </row>
    <row r="59" spans="1:17" ht="12.75">
      <c r="A59" s="21">
        <v>16105</v>
      </c>
      <c r="B59" s="21">
        <v>5151</v>
      </c>
      <c r="C59" s="14" t="s">
        <v>162</v>
      </c>
      <c r="D59" s="14"/>
      <c r="E59" s="14"/>
      <c r="F59" s="14"/>
      <c r="G59" s="14"/>
      <c r="H59" s="14">
        <v>164</v>
      </c>
      <c r="I59" s="16">
        <v>7248.56</v>
      </c>
      <c r="J59" s="16">
        <f t="shared" si="4"/>
        <v>1159.7696</v>
      </c>
      <c r="K59" s="32">
        <f t="shared" si="2"/>
        <v>8408.329600000001</v>
      </c>
      <c r="L59" s="18">
        <v>40242</v>
      </c>
      <c r="M59" s="14">
        <v>10485</v>
      </c>
      <c r="N59" s="14" t="s">
        <v>14</v>
      </c>
      <c r="O59" s="14"/>
      <c r="P59" s="14" t="s">
        <v>226</v>
      </c>
      <c r="Q59" s="14"/>
    </row>
    <row r="60" spans="1:17" ht="12.75">
      <c r="A60" s="21">
        <v>16105</v>
      </c>
      <c r="B60" s="21">
        <v>5151</v>
      </c>
      <c r="C60" s="14" t="s">
        <v>162</v>
      </c>
      <c r="D60" s="14"/>
      <c r="E60" s="14"/>
      <c r="F60" s="14"/>
      <c r="G60" s="14"/>
      <c r="H60" s="14">
        <v>167</v>
      </c>
      <c r="I60" s="16">
        <v>7248.56</v>
      </c>
      <c r="J60" s="16">
        <f t="shared" si="4"/>
        <v>1159.7696</v>
      </c>
      <c r="K60" s="32">
        <f t="shared" si="2"/>
        <v>8408.329600000001</v>
      </c>
      <c r="L60" s="18">
        <v>40249</v>
      </c>
      <c r="M60" s="14">
        <v>3392</v>
      </c>
      <c r="N60" s="14" t="s">
        <v>18</v>
      </c>
      <c r="O60" s="14"/>
      <c r="P60" s="14" t="s">
        <v>226</v>
      </c>
      <c r="Q60" s="14"/>
    </row>
    <row r="61" spans="1:17" ht="12.75">
      <c r="A61" s="21">
        <v>16105</v>
      </c>
      <c r="B61" s="21">
        <v>5151</v>
      </c>
      <c r="C61" s="14" t="s">
        <v>169</v>
      </c>
      <c r="D61" s="14"/>
      <c r="E61" s="14" t="s">
        <v>36</v>
      </c>
      <c r="F61" s="14" t="s">
        <v>170</v>
      </c>
      <c r="G61" s="14" t="s">
        <v>171</v>
      </c>
      <c r="H61" s="14" t="s">
        <v>172</v>
      </c>
      <c r="I61" s="16">
        <v>3014.66</v>
      </c>
      <c r="J61" s="16">
        <f t="shared" si="4"/>
        <v>482.3456</v>
      </c>
      <c r="K61" s="32">
        <f aca="true" t="shared" si="5" ref="K61:K88">SUBTOTAL(9,I61:J61)</f>
        <v>3497.0056</v>
      </c>
      <c r="L61" s="18">
        <v>40445</v>
      </c>
      <c r="M61" s="14">
        <v>11071</v>
      </c>
      <c r="N61" s="14" t="s">
        <v>14</v>
      </c>
      <c r="O61" s="14"/>
      <c r="P61" s="14" t="s">
        <v>173</v>
      </c>
      <c r="Q61" s="14"/>
    </row>
    <row r="62" spans="1:17" ht="12.75">
      <c r="A62" s="21">
        <v>16105</v>
      </c>
      <c r="B62" s="21">
        <v>5151</v>
      </c>
      <c r="C62" s="14" t="s">
        <v>174</v>
      </c>
      <c r="D62" s="14"/>
      <c r="E62" s="14" t="s">
        <v>36</v>
      </c>
      <c r="F62" s="14" t="s">
        <v>175</v>
      </c>
      <c r="G62" s="14" t="s">
        <v>176</v>
      </c>
      <c r="H62" s="14">
        <v>30415</v>
      </c>
      <c r="I62" s="16">
        <v>23352</v>
      </c>
      <c r="J62" s="16">
        <f t="shared" si="4"/>
        <v>3736.32</v>
      </c>
      <c r="K62" s="32">
        <f t="shared" si="5"/>
        <v>27088.32</v>
      </c>
      <c r="L62" s="18">
        <v>40445</v>
      </c>
      <c r="M62" s="14">
        <v>3554</v>
      </c>
      <c r="N62" s="14" t="s">
        <v>18</v>
      </c>
      <c r="O62" s="14"/>
      <c r="P62" s="14" t="s">
        <v>177</v>
      </c>
      <c r="Q62" s="14"/>
    </row>
    <row r="63" spans="1:17" ht="12.75">
      <c r="A63" s="21">
        <v>16101</v>
      </c>
      <c r="B63" s="21">
        <v>5151</v>
      </c>
      <c r="C63" s="14" t="s">
        <v>15</v>
      </c>
      <c r="D63" s="14"/>
      <c r="E63" s="14"/>
      <c r="F63" s="14"/>
      <c r="G63" s="14"/>
      <c r="H63" s="14">
        <v>316</v>
      </c>
      <c r="I63" s="16">
        <v>20280</v>
      </c>
      <c r="J63" s="16">
        <f aca="true" t="shared" si="6" ref="J63:J76">+I63*16%</f>
        <v>3244.8</v>
      </c>
      <c r="K63" s="32">
        <f t="shared" si="5"/>
        <v>23524.8</v>
      </c>
      <c r="L63" s="18">
        <v>40490</v>
      </c>
      <c r="M63" s="14">
        <v>3608</v>
      </c>
      <c r="N63" s="14" t="s">
        <v>18</v>
      </c>
      <c r="O63" s="68" t="s">
        <v>18</v>
      </c>
      <c r="P63" s="14" t="s">
        <v>178</v>
      </c>
      <c r="Q63" s="14"/>
    </row>
    <row r="64" spans="1:17" ht="12.75">
      <c r="A64" s="21">
        <v>16102</v>
      </c>
      <c r="B64" s="21">
        <v>5651</v>
      </c>
      <c r="C64" s="14" t="s">
        <v>179</v>
      </c>
      <c r="D64" s="14"/>
      <c r="E64" s="14"/>
      <c r="F64" s="14"/>
      <c r="G64" s="14"/>
      <c r="H64" s="14">
        <v>274911</v>
      </c>
      <c r="I64" s="66">
        <v>6300.53</v>
      </c>
      <c r="J64" s="16">
        <f t="shared" si="6"/>
        <v>1008.0848</v>
      </c>
      <c r="K64" s="32">
        <f t="shared" si="5"/>
        <v>7308.614799999999</v>
      </c>
      <c r="L64" s="18">
        <v>40498</v>
      </c>
      <c r="M64" s="14">
        <v>3639</v>
      </c>
      <c r="N64" s="21" t="s">
        <v>18</v>
      </c>
      <c r="O64" s="21"/>
      <c r="P64" s="21" t="s">
        <v>180</v>
      </c>
      <c r="Q64" s="14"/>
    </row>
    <row r="65" spans="1:17" ht="12.75">
      <c r="A65" s="21">
        <v>16106</v>
      </c>
      <c r="B65" s="21">
        <v>5971</v>
      </c>
      <c r="C65" s="21" t="s">
        <v>156</v>
      </c>
      <c r="D65" s="14"/>
      <c r="E65" s="14"/>
      <c r="F65" s="14"/>
      <c r="G65" s="14"/>
      <c r="H65" s="14">
        <v>247</v>
      </c>
      <c r="I65" s="16">
        <v>5190</v>
      </c>
      <c r="J65" s="16">
        <f t="shared" si="6"/>
        <v>830.4</v>
      </c>
      <c r="K65" s="32">
        <f t="shared" si="5"/>
        <v>6020.4</v>
      </c>
      <c r="L65" s="18">
        <v>40491</v>
      </c>
      <c r="M65" s="14">
        <v>3614</v>
      </c>
      <c r="N65" s="21" t="s">
        <v>18</v>
      </c>
      <c r="O65" s="69" t="s">
        <v>18</v>
      </c>
      <c r="P65" s="14" t="s">
        <v>178</v>
      </c>
      <c r="Q65" s="14"/>
    </row>
    <row r="66" spans="1:17" ht="12.75">
      <c r="A66" s="21">
        <v>16106</v>
      </c>
      <c r="B66" s="21">
        <v>5971</v>
      </c>
      <c r="C66" s="14" t="s">
        <v>188</v>
      </c>
      <c r="D66" s="14"/>
      <c r="E66" s="14"/>
      <c r="F66" s="14"/>
      <c r="G66" s="14"/>
      <c r="H66" s="14">
        <v>524</v>
      </c>
      <c r="I66" s="16">
        <v>1033.62</v>
      </c>
      <c r="J66" s="16">
        <f t="shared" si="6"/>
        <v>165.3792</v>
      </c>
      <c r="K66" s="32">
        <f t="shared" si="5"/>
        <v>1198.9992</v>
      </c>
      <c r="L66" s="18">
        <v>40627</v>
      </c>
      <c r="M66" s="14">
        <v>11617</v>
      </c>
      <c r="N66" s="14" t="s">
        <v>14</v>
      </c>
      <c r="O66" s="68" t="s">
        <v>314</v>
      </c>
      <c r="P66" s="14" t="s">
        <v>189</v>
      </c>
      <c r="Q66" s="14"/>
    </row>
    <row r="67" spans="1:17" ht="12.75">
      <c r="A67" s="21">
        <v>16102</v>
      </c>
      <c r="B67" s="21">
        <v>5191</v>
      </c>
      <c r="C67" s="14" t="s">
        <v>190</v>
      </c>
      <c r="D67" s="14"/>
      <c r="E67" s="14"/>
      <c r="F67" s="14"/>
      <c r="G67" s="14"/>
      <c r="H67" s="14">
        <v>375169</v>
      </c>
      <c r="I67" s="16">
        <v>8534.48</v>
      </c>
      <c r="J67" s="16">
        <f t="shared" si="6"/>
        <v>1365.5167999999999</v>
      </c>
      <c r="K67" s="32">
        <f t="shared" si="5"/>
        <v>9899.996799999999</v>
      </c>
      <c r="L67" s="18">
        <v>40609</v>
      </c>
      <c r="M67" s="14">
        <v>3877</v>
      </c>
      <c r="N67" s="14" t="s">
        <v>18</v>
      </c>
      <c r="O67" s="14"/>
      <c r="P67" s="14" t="s">
        <v>191</v>
      </c>
      <c r="Q67" s="14"/>
    </row>
    <row r="68" spans="1:17" ht="12.75">
      <c r="A68" s="21">
        <v>16102</v>
      </c>
      <c r="B68" s="21">
        <v>5191</v>
      </c>
      <c r="C68" s="14" t="s">
        <v>190</v>
      </c>
      <c r="D68" s="14"/>
      <c r="E68" s="14"/>
      <c r="F68" s="14"/>
      <c r="G68" s="14"/>
      <c r="H68" s="14">
        <v>37568</v>
      </c>
      <c r="I68" s="16">
        <v>8534.48</v>
      </c>
      <c r="J68" s="16">
        <f t="shared" si="6"/>
        <v>1365.5167999999999</v>
      </c>
      <c r="K68" s="32">
        <f t="shared" si="5"/>
        <v>9899.996799999999</v>
      </c>
      <c r="L68" s="18">
        <v>40609</v>
      </c>
      <c r="M68" s="14">
        <v>3877</v>
      </c>
      <c r="N68" s="14" t="s">
        <v>18</v>
      </c>
      <c r="O68" s="14"/>
      <c r="P68" s="14" t="s">
        <v>191</v>
      </c>
      <c r="Q68" s="14"/>
    </row>
    <row r="69" spans="1:17" ht="12.75">
      <c r="A69" s="21">
        <v>16102</v>
      </c>
      <c r="B69" s="21">
        <v>5210</v>
      </c>
      <c r="C69" s="14" t="s">
        <v>192</v>
      </c>
      <c r="D69" s="14"/>
      <c r="E69" s="14"/>
      <c r="F69" s="14"/>
      <c r="G69" s="14"/>
      <c r="H69" s="14">
        <v>819</v>
      </c>
      <c r="I69" s="16">
        <v>13000</v>
      </c>
      <c r="J69" s="16">
        <f t="shared" si="6"/>
        <v>2080</v>
      </c>
      <c r="K69" s="32">
        <f t="shared" si="5"/>
        <v>15080</v>
      </c>
      <c r="L69" s="18">
        <v>40618</v>
      </c>
      <c r="M69" s="14">
        <v>3884</v>
      </c>
      <c r="N69" s="14" t="s">
        <v>18</v>
      </c>
      <c r="O69" s="14"/>
      <c r="P69" s="14" t="s">
        <v>193</v>
      </c>
      <c r="Q69" s="14"/>
    </row>
    <row r="70" spans="1:17" ht="12.75">
      <c r="A70" s="21">
        <v>16105</v>
      </c>
      <c r="B70" s="21">
        <v>5151</v>
      </c>
      <c r="C70" s="14" t="s">
        <v>194</v>
      </c>
      <c r="D70" s="14"/>
      <c r="E70" s="14"/>
      <c r="F70" s="14"/>
      <c r="G70" s="14"/>
      <c r="H70" s="14">
        <v>488</v>
      </c>
      <c r="I70" s="16">
        <v>16809.48</v>
      </c>
      <c r="J70" s="16">
        <f t="shared" si="6"/>
        <v>2689.5168</v>
      </c>
      <c r="K70" s="32">
        <f t="shared" si="5"/>
        <v>19498.9968</v>
      </c>
      <c r="L70" s="18">
        <v>40616</v>
      </c>
      <c r="M70" s="14">
        <v>3879</v>
      </c>
      <c r="N70" s="14" t="s">
        <v>18</v>
      </c>
      <c r="O70" s="14"/>
      <c r="P70" s="14" t="s">
        <v>189</v>
      </c>
      <c r="Q70" s="14"/>
    </row>
    <row r="71" spans="1:17" ht="12.75">
      <c r="A71" s="21">
        <v>16105</v>
      </c>
      <c r="B71" s="21">
        <v>5151</v>
      </c>
      <c r="C71" s="14" t="s">
        <v>195</v>
      </c>
      <c r="D71" s="14"/>
      <c r="E71" s="14"/>
      <c r="F71" s="14"/>
      <c r="G71" s="14"/>
      <c r="H71" s="14">
        <v>830</v>
      </c>
      <c r="I71" s="16">
        <v>91457.07</v>
      </c>
      <c r="J71" s="16">
        <f t="shared" si="6"/>
        <v>14633.131200000002</v>
      </c>
      <c r="K71" s="32">
        <f t="shared" si="5"/>
        <v>106090.20120000001</v>
      </c>
      <c r="L71" s="18">
        <v>40620</v>
      </c>
      <c r="M71" s="14">
        <v>3910</v>
      </c>
      <c r="N71" s="14" t="s">
        <v>18</v>
      </c>
      <c r="O71" s="14"/>
      <c r="P71" s="14" t="s">
        <v>193</v>
      </c>
      <c r="Q71" s="14"/>
    </row>
    <row r="72" spans="1:17" ht="12.75">
      <c r="A72" s="21">
        <v>16105</v>
      </c>
      <c r="B72" s="21">
        <v>5151</v>
      </c>
      <c r="C72" s="14" t="s">
        <v>196</v>
      </c>
      <c r="D72" s="14"/>
      <c r="E72" s="14"/>
      <c r="F72" s="14"/>
      <c r="G72" s="14"/>
      <c r="H72" s="14">
        <v>831</v>
      </c>
      <c r="I72" s="16">
        <v>82311.36</v>
      </c>
      <c r="J72" s="16">
        <f t="shared" si="6"/>
        <v>13169.8176</v>
      </c>
      <c r="K72" s="32">
        <f t="shared" si="5"/>
        <v>95481.1776</v>
      </c>
      <c r="L72" s="18">
        <v>40627</v>
      </c>
      <c r="M72" s="14">
        <v>3912</v>
      </c>
      <c r="N72" s="14" t="s">
        <v>18</v>
      </c>
      <c r="O72" s="14"/>
      <c r="P72" s="14" t="s">
        <v>193</v>
      </c>
      <c r="Q72" s="14"/>
    </row>
    <row r="73" spans="1:17" ht="12.75">
      <c r="A73" s="21">
        <v>16105</v>
      </c>
      <c r="B73" s="21">
        <v>5151</v>
      </c>
      <c r="C73" s="14" t="s">
        <v>197</v>
      </c>
      <c r="D73" s="14"/>
      <c r="E73" s="14"/>
      <c r="F73" s="14"/>
      <c r="G73" s="14"/>
      <c r="H73" s="14">
        <v>836</v>
      </c>
      <c r="I73" s="16">
        <v>54874.26</v>
      </c>
      <c r="J73" s="16">
        <f t="shared" si="6"/>
        <v>8779.8816</v>
      </c>
      <c r="K73" s="32">
        <f t="shared" si="5"/>
        <v>63654.1416</v>
      </c>
      <c r="L73" s="18">
        <v>40644</v>
      </c>
      <c r="M73" s="14">
        <v>3942</v>
      </c>
      <c r="N73" s="14" t="s">
        <v>18</v>
      </c>
      <c r="O73" s="14"/>
      <c r="P73" s="14" t="s">
        <v>193</v>
      </c>
      <c r="Q73" s="14" t="s">
        <v>198</v>
      </c>
    </row>
    <row r="74" spans="1:17" ht="12.75">
      <c r="A74" s="21">
        <v>16105</v>
      </c>
      <c r="B74" s="21">
        <v>5151</v>
      </c>
      <c r="C74" s="14" t="s">
        <v>206</v>
      </c>
      <c r="D74" s="14"/>
      <c r="E74" s="14"/>
      <c r="F74" s="14"/>
      <c r="G74" s="14"/>
      <c r="H74" s="14">
        <v>864</v>
      </c>
      <c r="I74" s="16">
        <v>4300</v>
      </c>
      <c r="J74" s="16">
        <f t="shared" si="6"/>
        <v>688</v>
      </c>
      <c r="K74" s="32">
        <f t="shared" si="5"/>
        <v>4988</v>
      </c>
      <c r="L74" s="18">
        <v>40714</v>
      </c>
      <c r="M74" s="14">
        <v>11929</v>
      </c>
      <c r="N74" s="14" t="s">
        <v>18</v>
      </c>
      <c r="O74" s="14"/>
      <c r="P74" s="14" t="s">
        <v>193</v>
      </c>
      <c r="Q74" s="14"/>
    </row>
    <row r="75" spans="1:17" ht="12.75">
      <c r="A75" s="21">
        <v>16102</v>
      </c>
      <c r="B75" s="21">
        <v>5151</v>
      </c>
      <c r="C75" s="14" t="s">
        <v>202</v>
      </c>
      <c r="D75" s="14"/>
      <c r="E75" s="14"/>
      <c r="F75" s="14" t="s">
        <v>203</v>
      </c>
      <c r="G75" s="14"/>
      <c r="H75" s="14">
        <v>29980</v>
      </c>
      <c r="I75" s="16">
        <v>8400</v>
      </c>
      <c r="J75" s="16">
        <f t="shared" si="6"/>
        <v>1344</v>
      </c>
      <c r="K75" s="32">
        <f t="shared" si="5"/>
        <v>9744</v>
      </c>
      <c r="L75" s="18">
        <v>40697</v>
      </c>
      <c r="M75" s="14">
        <v>3962</v>
      </c>
      <c r="N75" s="14" t="s">
        <v>18</v>
      </c>
      <c r="O75" s="14"/>
      <c r="P75" s="14" t="s">
        <v>204</v>
      </c>
      <c r="Q75" s="14"/>
    </row>
    <row r="76" spans="1:17" ht="12.75">
      <c r="A76" s="21">
        <v>16102</v>
      </c>
      <c r="B76" s="21">
        <v>5191</v>
      </c>
      <c r="C76" s="14" t="s">
        <v>205</v>
      </c>
      <c r="D76" s="14"/>
      <c r="E76" s="14"/>
      <c r="F76" s="14"/>
      <c r="G76" s="14"/>
      <c r="H76" s="14">
        <v>29980</v>
      </c>
      <c r="I76" s="16">
        <v>3250</v>
      </c>
      <c r="J76" s="16">
        <f t="shared" si="6"/>
        <v>520</v>
      </c>
      <c r="K76" s="32">
        <f t="shared" si="5"/>
        <v>3770</v>
      </c>
      <c r="L76" s="18">
        <v>40697</v>
      </c>
      <c r="M76" s="14">
        <v>3962</v>
      </c>
      <c r="N76" s="14" t="s">
        <v>18</v>
      </c>
      <c r="O76" s="14"/>
      <c r="P76" s="14" t="s">
        <v>204</v>
      </c>
      <c r="Q76" s="14"/>
    </row>
    <row r="77" spans="1:17" ht="12.75">
      <c r="A77" s="69">
        <v>16102</v>
      </c>
      <c r="B77" s="69">
        <v>5191</v>
      </c>
      <c r="C77" s="68" t="s">
        <v>140</v>
      </c>
      <c r="D77" s="68"/>
      <c r="E77" s="68"/>
      <c r="F77" s="68" t="s">
        <v>141</v>
      </c>
      <c r="G77" s="68"/>
      <c r="H77" s="68">
        <v>7725</v>
      </c>
      <c r="I77" s="70">
        <v>-2595.65</v>
      </c>
      <c r="J77" s="70">
        <f aca="true" t="shared" si="7" ref="J77:J82">+I77*15%</f>
        <v>-389.3475</v>
      </c>
      <c r="K77" s="70">
        <f t="shared" si="5"/>
        <v>-2984.9975</v>
      </c>
      <c r="L77" s="71">
        <v>39668</v>
      </c>
      <c r="M77" s="68">
        <v>8637</v>
      </c>
      <c r="N77" s="68" t="s">
        <v>14</v>
      </c>
      <c r="O77" s="68"/>
      <c r="P77" s="68" t="s">
        <v>235</v>
      </c>
      <c r="Q77" s="68" t="s">
        <v>236</v>
      </c>
    </row>
    <row r="78" spans="1:17" ht="12.75">
      <c r="A78" s="69">
        <v>16102</v>
      </c>
      <c r="B78" s="69">
        <v>5191</v>
      </c>
      <c r="C78" s="68" t="s">
        <v>140</v>
      </c>
      <c r="D78" s="68"/>
      <c r="E78" s="68"/>
      <c r="F78" s="68" t="s">
        <v>141</v>
      </c>
      <c r="G78" s="68"/>
      <c r="H78" s="68">
        <v>7725</v>
      </c>
      <c r="I78" s="70">
        <v>-2595.65</v>
      </c>
      <c r="J78" s="70">
        <f t="shared" si="7"/>
        <v>-389.3475</v>
      </c>
      <c r="K78" s="70">
        <f t="shared" si="5"/>
        <v>-2984.9975</v>
      </c>
      <c r="L78" s="71">
        <v>39668</v>
      </c>
      <c r="M78" s="68">
        <v>8637</v>
      </c>
      <c r="N78" s="68" t="s">
        <v>14</v>
      </c>
      <c r="O78" s="68"/>
      <c r="P78" s="68" t="s">
        <v>235</v>
      </c>
      <c r="Q78" s="68" t="s">
        <v>236</v>
      </c>
    </row>
    <row r="79" spans="1:17" ht="12.75">
      <c r="A79" s="69">
        <v>16102</v>
      </c>
      <c r="B79" s="69">
        <v>5191</v>
      </c>
      <c r="C79" s="68" t="s">
        <v>140</v>
      </c>
      <c r="D79" s="68"/>
      <c r="E79" s="68"/>
      <c r="F79" s="68" t="s">
        <v>141</v>
      </c>
      <c r="G79" s="68"/>
      <c r="H79" s="68">
        <v>7725</v>
      </c>
      <c r="I79" s="70">
        <v>-2595.65</v>
      </c>
      <c r="J79" s="70">
        <f t="shared" si="7"/>
        <v>-389.3475</v>
      </c>
      <c r="K79" s="70">
        <f t="shared" si="5"/>
        <v>-2984.9975</v>
      </c>
      <c r="L79" s="71">
        <v>39668</v>
      </c>
      <c r="M79" s="68">
        <v>8637</v>
      </c>
      <c r="N79" s="68" t="s">
        <v>14</v>
      </c>
      <c r="O79" s="68"/>
      <c r="P79" s="68" t="s">
        <v>235</v>
      </c>
      <c r="Q79" s="68" t="s">
        <v>236</v>
      </c>
    </row>
    <row r="80" spans="1:17" ht="12.75">
      <c r="A80" s="69">
        <v>16102</v>
      </c>
      <c r="B80" s="69">
        <v>5191</v>
      </c>
      <c r="C80" s="68" t="s">
        <v>140</v>
      </c>
      <c r="D80" s="68"/>
      <c r="E80" s="68"/>
      <c r="F80" s="68" t="s">
        <v>141</v>
      </c>
      <c r="G80" s="68"/>
      <c r="H80" s="68">
        <v>7725</v>
      </c>
      <c r="I80" s="70">
        <v>-2595.65</v>
      </c>
      <c r="J80" s="70">
        <f t="shared" si="7"/>
        <v>-389.3475</v>
      </c>
      <c r="K80" s="70">
        <f t="shared" si="5"/>
        <v>-2984.9975</v>
      </c>
      <c r="L80" s="71">
        <v>39668</v>
      </c>
      <c r="M80" s="68">
        <v>8637</v>
      </c>
      <c r="N80" s="68" t="s">
        <v>14</v>
      </c>
      <c r="O80" s="68"/>
      <c r="P80" s="68" t="s">
        <v>235</v>
      </c>
      <c r="Q80" s="68" t="s">
        <v>236</v>
      </c>
    </row>
    <row r="81" spans="1:17" ht="12.75">
      <c r="A81" s="69">
        <v>16102</v>
      </c>
      <c r="B81" s="69">
        <v>5191</v>
      </c>
      <c r="C81" s="68" t="s">
        <v>140</v>
      </c>
      <c r="D81" s="68"/>
      <c r="E81" s="68"/>
      <c r="F81" s="68" t="s">
        <v>141</v>
      </c>
      <c r="G81" s="68"/>
      <c r="H81" s="68">
        <v>7725</v>
      </c>
      <c r="I81" s="70">
        <v>-2595.65</v>
      </c>
      <c r="J81" s="70">
        <f t="shared" si="7"/>
        <v>-389.3475</v>
      </c>
      <c r="K81" s="70">
        <f t="shared" si="5"/>
        <v>-2984.9975</v>
      </c>
      <c r="L81" s="71">
        <v>39668</v>
      </c>
      <c r="M81" s="68">
        <v>8637</v>
      </c>
      <c r="N81" s="68" t="s">
        <v>14</v>
      </c>
      <c r="O81" s="68"/>
      <c r="P81" s="68" t="s">
        <v>235</v>
      </c>
      <c r="Q81" s="68" t="s">
        <v>236</v>
      </c>
    </row>
    <row r="82" spans="1:17" ht="12.75">
      <c r="A82" s="69">
        <v>16102</v>
      </c>
      <c r="B82" s="69">
        <v>5191</v>
      </c>
      <c r="C82" s="68" t="s">
        <v>140</v>
      </c>
      <c r="D82" s="68"/>
      <c r="E82" s="68"/>
      <c r="F82" s="68" t="s">
        <v>141</v>
      </c>
      <c r="G82" s="68"/>
      <c r="H82" s="68">
        <v>7725</v>
      </c>
      <c r="I82" s="70">
        <v>-2595.65</v>
      </c>
      <c r="J82" s="70">
        <f t="shared" si="7"/>
        <v>-389.3475</v>
      </c>
      <c r="K82" s="70">
        <f t="shared" si="5"/>
        <v>-2984.9975</v>
      </c>
      <c r="L82" s="71">
        <v>39668</v>
      </c>
      <c r="M82" s="68">
        <v>8637</v>
      </c>
      <c r="N82" s="68" t="s">
        <v>14</v>
      </c>
      <c r="O82" s="68"/>
      <c r="P82" s="68" t="s">
        <v>235</v>
      </c>
      <c r="Q82" s="68" t="s">
        <v>236</v>
      </c>
    </row>
    <row r="83" spans="1:17" ht="12.75">
      <c r="A83" s="51">
        <v>16105</v>
      </c>
      <c r="B83" s="51">
        <v>5151</v>
      </c>
      <c r="C83" s="23" t="s">
        <v>20</v>
      </c>
      <c r="D83" s="23"/>
      <c r="E83" s="23" t="s">
        <v>265</v>
      </c>
      <c r="F83" s="23" t="s">
        <v>266</v>
      </c>
      <c r="G83" s="23"/>
      <c r="H83" s="23">
        <v>325</v>
      </c>
      <c r="I83" s="79">
        <v>23439.34</v>
      </c>
      <c r="J83" s="79">
        <f aca="true" t="shared" si="8" ref="J83:J91">+I83*16%</f>
        <v>3750.2944</v>
      </c>
      <c r="K83" s="79">
        <f t="shared" si="5"/>
        <v>27189.6344</v>
      </c>
      <c r="L83" s="11">
        <v>40508</v>
      </c>
      <c r="M83" s="23">
        <v>16</v>
      </c>
      <c r="N83" s="51" t="s">
        <v>125</v>
      </c>
      <c r="O83" s="68" t="s">
        <v>125</v>
      </c>
      <c r="P83" s="51" t="s">
        <v>287</v>
      </c>
      <c r="Q83" s="23"/>
    </row>
    <row r="84" spans="1:17" ht="12.75">
      <c r="A84" s="51">
        <v>16105</v>
      </c>
      <c r="B84" s="51">
        <v>5151</v>
      </c>
      <c r="C84" s="23" t="s">
        <v>276</v>
      </c>
      <c r="D84" s="23"/>
      <c r="E84" s="23" t="s">
        <v>267</v>
      </c>
      <c r="F84" s="23" t="s">
        <v>268</v>
      </c>
      <c r="G84" s="23"/>
      <c r="H84" s="23">
        <v>611</v>
      </c>
      <c r="I84" s="79">
        <v>4310.34</v>
      </c>
      <c r="J84" s="79">
        <f t="shared" si="8"/>
        <v>689.6544</v>
      </c>
      <c r="K84" s="79">
        <f t="shared" si="5"/>
        <v>4999.9944000000005</v>
      </c>
      <c r="L84" s="11">
        <v>40508</v>
      </c>
      <c r="M84" s="23">
        <v>21</v>
      </c>
      <c r="N84" s="51" t="s">
        <v>125</v>
      </c>
      <c r="O84" s="68" t="s">
        <v>125</v>
      </c>
      <c r="P84" s="51" t="s">
        <v>284</v>
      </c>
      <c r="Q84" s="23"/>
    </row>
    <row r="85" spans="1:17" ht="12.75">
      <c r="A85" s="51">
        <v>16101</v>
      </c>
      <c r="B85" s="73">
        <v>5151</v>
      </c>
      <c r="C85" s="23" t="s">
        <v>269</v>
      </c>
      <c r="D85" s="23"/>
      <c r="E85" s="23"/>
      <c r="F85" s="23"/>
      <c r="G85" s="23"/>
      <c r="H85" s="23">
        <v>277266</v>
      </c>
      <c r="I85" s="79">
        <v>1172.34</v>
      </c>
      <c r="J85" s="79">
        <f t="shared" si="8"/>
        <v>187.5744</v>
      </c>
      <c r="K85" s="79">
        <f t="shared" si="5"/>
        <v>1359.9144</v>
      </c>
      <c r="L85" s="11">
        <v>40508</v>
      </c>
      <c r="M85" s="23">
        <v>22</v>
      </c>
      <c r="N85" s="51" t="s">
        <v>125</v>
      </c>
      <c r="O85" s="69" t="s">
        <v>125</v>
      </c>
      <c r="P85" s="51" t="s">
        <v>286</v>
      </c>
      <c r="Q85" s="23"/>
    </row>
    <row r="86" spans="1:17" ht="12.75">
      <c r="A86" s="51">
        <v>16101</v>
      </c>
      <c r="B86" s="73">
        <v>5151</v>
      </c>
      <c r="C86" s="23" t="s">
        <v>270</v>
      </c>
      <c r="D86" s="23"/>
      <c r="E86" s="23"/>
      <c r="F86" s="23"/>
      <c r="G86" s="23"/>
      <c r="H86" s="23">
        <v>276827</v>
      </c>
      <c r="I86" s="79">
        <v>2413.1</v>
      </c>
      <c r="J86" s="79">
        <f t="shared" si="8"/>
        <v>386.096</v>
      </c>
      <c r="K86" s="79">
        <f t="shared" si="5"/>
        <v>2799.196</v>
      </c>
      <c r="L86" s="81">
        <v>40508</v>
      </c>
      <c r="M86" s="23">
        <v>24</v>
      </c>
      <c r="N86" s="51" t="s">
        <v>125</v>
      </c>
      <c r="O86" s="69" t="s">
        <v>125</v>
      </c>
      <c r="P86" s="51" t="s">
        <v>286</v>
      </c>
      <c r="Q86" s="23"/>
    </row>
    <row r="87" spans="1:17" ht="12.75">
      <c r="A87" s="51">
        <v>16101</v>
      </c>
      <c r="B87" s="73">
        <v>5151</v>
      </c>
      <c r="C87" s="23" t="s">
        <v>271</v>
      </c>
      <c r="D87" s="23"/>
      <c r="E87" s="23"/>
      <c r="F87" s="23"/>
      <c r="G87" s="23"/>
      <c r="H87" s="23">
        <v>276827</v>
      </c>
      <c r="I87" s="79">
        <v>1924.07</v>
      </c>
      <c r="J87" s="79">
        <f t="shared" si="8"/>
        <v>307.8512</v>
      </c>
      <c r="K87" s="79">
        <f t="shared" si="5"/>
        <v>2231.9211999999998</v>
      </c>
      <c r="L87" s="81">
        <v>40508</v>
      </c>
      <c r="M87" s="23">
        <v>24</v>
      </c>
      <c r="N87" s="51" t="s">
        <v>125</v>
      </c>
      <c r="O87" s="69" t="s">
        <v>125</v>
      </c>
      <c r="P87" s="51" t="s">
        <v>286</v>
      </c>
      <c r="Q87" s="23"/>
    </row>
    <row r="88" spans="1:17" ht="12.75">
      <c r="A88" s="51">
        <v>16101</v>
      </c>
      <c r="B88" s="73">
        <v>5151</v>
      </c>
      <c r="C88" s="23" t="s">
        <v>272</v>
      </c>
      <c r="D88" s="23"/>
      <c r="E88" s="23"/>
      <c r="F88" s="23"/>
      <c r="G88" s="23"/>
      <c r="H88" s="23">
        <v>20134</v>
      </c>
      <c r="I88" s="17">
        <v>1163.79</v>
      </c>
      <c r="J88" s="17">
        <f t="shared" si="8"/>
        <v>186.2064</v>
      </c>
      <c r="K88" s="32">
        <f t="shared" si="5"/>
        <v>1349.9964</v>
      </c>
      <c r="L88" s="18">
        <v>40508</v>
      </c>
      <c r="M88" s="14">
        <v>25</v>
      </c>
      <c r="N88" s="21" t="s">
        <v>125</v>
      </c>
      <c r="O88" s="69" t="s">
        <v>125</v>
      </c>
      <c r="P88" s="21" t="s">
        <v>285</v>
      </c>
      <c r="Q88" s="14"/>
    </row>
    <row r="89" spans="1:17" ht="12.75">
      <c r="A89" s="51">
        <v>16105</v>
      </c>
      <c r="B89" s="51">
        <v>5151</v>
      </c>
      <c r="C89" s="58" t="s">
        <v>274</v>
      </c>
      <c r="D89" s="23"/>
      <c r="E89" s="23" t="s">
        <v>130</v>
      </c>
      <c r="F89" s="23"/>
      <c r="G89" s="23"/>
      <c r="H89" s="23">
        <v>618</v>
      </c>
      <c r="I89" s="17">
        <v>15500</v>
      </c>
      <c r="J89" s="17">
        <f t="shared" si="8"/>
        <v>2480</v>
      </c>
      <c r="K89" s="32">
        <f>SUBTOTAL(9,I89:J89)</f>
        <v>17980</v>
      </c>
      <c r="L89" s="18">
        <v>40518</v>
      </c>
      <c r="M89" s="19">
        <v>27</v>
      </c>
      <c r="N89" s="21" t="s">
        <v>125</v>
      </c>
      <c r="O89" s="69" t="s">
        <v>125</v>
      </c>
      <c r="P89" s="21" t="s">
        <v>284</v>
      </c>
      <c r="Q89" s="14"/>
    </row>
    <row r="90" spans="1:17" ht="12.75">
      <c r="A90" s="51">
        <v>16105</v>
      </c>
      <c r="B90" s="51">
        <v>5151</v>
      </c>
      <c r="C90" s="23" t="s">
        <v>274</v>
      </c>
      <c r="D90" s="23"/>
      <c r="E90" s="23" t="s">
        <v>275</v>
      </c>
      <c r="F90" s="23"/>
      <c r="G90" s="23"/>
      <c r="H90" s="23">
        <v>619</v>
      </c>
      <c r="I90" s="17">
        <v>25469.83</v>
      </c>
      <c r="J90" s="17">
        <f t="shared" si="8"/>
        <v>4075.1728000000003</v>
      </c>
      <c r="K90" s="32">
        <f>SUBTOTAL(9,I90:J90)</f>
        <v>29545.002800000002</v>
      </c>
      <c r="L90" s="18">
        <v>40525</v>
      </c>
      <c r="M90" s="19">
        <v>28</v>
      </c>
      <c r="N90" s="21" t="s">
        <v>125</v>
      </c>
      <c r="O90" s="69" t="s">
        <v>125</v>
      </c>
      <c r="P90" s="14" t="s">
        <v>284</v>
      </c>
      <c r="Q90" s="14"/>
    </row>
    <row r="91" spans="1:17" ht="12.75">
      <c r="A91" s="51">
        <v>16105</v>
      </c>
      <c r="B91" s="51">
        <v>5151</v>
      </c>
      <c r="C91" s="23" t="s">
        <v>274</v>
      </c>
      <c r="D91" s="23"/>
      <c r="E91" s="23" t="s">
        <v>275</v>
      </c>
      <c r="F91" s="23"/>
      <c r="G91" s="23"/>
      <c r="H91" s="23">
        <v>620</v>
      </c>
      <c r="I91" s="17">
        <v>17241.38</v>
      </c>
      <c r="J91" s="17">
        <f t="shared" si="8"/>
        <v>2758.6208</v>
      </c>
      <c r="K91" s="32">
        <f>+I91+J91</f>
        <v>20000.0008</v>
      </c>
      <c r="L91" s="18">
        <v>40525</v>
      </c>
      <c r="M91" s="19">
        <v>29</v>
      </c>
      <c r="N91" s="21" t="s">
        <v>125</v>
      </c>
      <c r="O91" s="69" t="s">
        <v>125</v>
      </c>
      <c r="P91" s="14" t="s">
        <v>284</v>
      </c>
      <c r="Q91" s="14"/>
    </row>
    <row r="92" spans="1:17" ht="12.75">
      <c r="A92" s="51">
        <v>16105</v>
      </c>
      <c r="B92" s="51">
        <v>5151</v>
      </c>
      <c r="C92" s="23" t="s">
        <v>262</v>
      </c>
      <c r="D92" s="23"/>
      <c r="E92" s="23" t="s">
        <v>261</v>
      </c>
      <c r="F92" s="23" t="s">
        <v>263</v>
      </c>
      <c r="G92" s="23"/>
      <c r="H92" s="23">
        <v>6257</v>
      </c>
      <c r="I92" s="36">
        <v>8260</v>
      </c>
      <c r="J92" s="17">
        <f>+I92*15%</f>
        <v>1239</v>
      </c>
      <c r="K92" s="32">
        <f>SUBTOTAL(9,I92:J92)</f>
        <v>9499</v>
      </c>
      <c r="L92" s="18">
        <v>40143</v>
      </c>
      <c r="M92" s="82">
        <v>6</v>
      </c>
      <c r="N92" s="21" t="s">
        <v>125</v>
      </c>
      <c r="O92" s="69" t="s">
        <v>125</v>
      </c>
      <c r="P92" s="14" t="s">
        <v>278</v>
      </c>
      <c r="Q92" s="14"/>
    </row>
    <row r="93" spans="1:17" ht="12.75">
      <c r="A93" s="51">
        <v>16105</v>
      </c>
      <c r="B93" s="51">
        <v>5151</v>
      </c>
      <c r="C93" s="23" t="s">
        <v>276</v>
      </c>
      <c r="D93" s="23"/>
      <c r="E93" s="23" t="s">
        <v>279</v>
      </c>
      <c r="F93" s="23" t="s">
        <v>280</v>
      </c>
      <c r="G93" s="23"/>
      <c r="H93" s="23" t="s">
        <v>281</v>
      </c>
      <c r="I93" s="36">
        <v>6773.05</v>
      </c>
      <c r="J93" s="17">
        <f>+I93*15%</f>
        <v>1015.9575</v>
      </c>
      <c r="K93" s="32">
        <f>SUBTOTAL(9,I93:J93)</f>
        <v>7789.0075</v>
      </c>
      <c r="L93" s="18">
        <v>40107</v>
      </c>
      <c r="M93" s="82">
        <v>3</v>
      </c>
      <c r="N93" s="21" t="s">
        <v>125</v>
      </c>
      <c r="O93" s="69" t="s">
        <v>125</v>
      </c>
      <c r="P93" s="14" t="s">
        <v>250</v>
      </c>
      <c r="Q93" s="14"/>
    </row>
    <row r="94" spans="1:17" ht="12.75">
      <c r="A94" s="51">
        <v>16102</v>
      </c>
      <c r="B94" s="21">
        <v>5210</v>
      </c>
      <c r="C94" s="58" t="s">
        <v>192</v>
      </c>
      <c r="D94" s="23"/>
      <c r="E94" s="58" t="s">
        <v>26</v>
      </c>
      <c r="F94" s="23"/>
      <c r="G94" s="23"/>
      <c r="H94" s="23">
        <v>931</v>
      </c>
      <c r="I94" s="36">
        <v>9950</v>
      </c>
      <c r="J94" s="17">
        <f aca="true" t="shared" si="9" ref="J94:J100">+I94*16%</f>
        <v>1592</v>
      </c>
      <c r="K94" s="32">
        <f>SUBTOTAL(9,I94:J94)</f>
        <v>11542</v>
      </c>
      <c r="L94" s="18">
        <v>40812</v>
      </c>
      <c r="M94" s="82">
        <v>4093</v>
      </c>
      <c r="N94" s="51" t="s">
        <v>18</v>
      </c>
      <c r="O94" s="51"/>
      <c r="P94" s="58" t="s">
        <v>193</v>
      </c>
      <c r="Q94" s="14"/>
    </row>
    <row r="95" spans="1:17" ht="12.75">
      <c r="A95" s="51">
        <v>16106</v>
      </c>
      <c r="B95" s="51">
        <v>5971</v>
      </c>
      <c r="C95" s="58" t="s">
        <v>156</v>
      </c>
      <c r="D95" s="23"/>
      <c r="E95" s="58"/>
      <c r="F95" s="23"/>
      <c r="G95" s="23"/>
      <c r="H95" s="23">
        <v>942</v>
      </c>
      <c r="I95" s="36">
        <v>3400</v>
      </c>
      <c r="J95" s="17">
        <f t="shared" si="9"/>
        <v>544</v>
      </c>
      <c r="K95" s="32">
        <f>SUBTOTAL(9,I95:J95)</f>
        <v>3944</v>
      </c>
      <c r="L95" s="18">
        <v>40833</v>
      </c>
      <c r="M95" s="82">
        <v>12302</v>
      </c>
      <c r="N95" s="51" t="s">
        <v>14</v>
      </c>
      <c r="O95" s="69" t="s">
        <v>314</v>
      </c>
      <c r="P95" s="58" t="s">
        <v>193</v>
      </c>
      <c r="Q95" s="14"/>
    </row>
    <row r="96" spans="1:17" ht="12.75">
      <c r="A96" s="93">
        <v>16105</v>
      </c>
      <c r="B96" s="93">
        <v>5151</v>
      </c>
      <c r="C96" s="94" t="s">
        <v>169</v>
      </c>
      <c r="D96" s="94"/>
      <c r="E96" s="95" t="s">
        <v>36</v>
      </c>
      <c r="F96" s="94" t="s">
        <v>291</v>
      </c>
      <c r="G96" s="94"/>
      <c r="H96" s="94">
        <v>2031</v>
      </c>
      <c r="I96" s="96">
        <v>3036.2</v>
      </c>
      <c r="J96" s="97">
        <f t="shared" si="9"/>
        <v>485.792</v>
      </c>
      <c r="K96" s="98">
        <f>SUBTOTAL(9,I96:J96)</f>
        <v>3521.9919999999997</v>
      </c>
      <c r="L96" s="99">
        <v>40851</v>
      </c>
      <c r="M96" s="100">
        <v>4116</v>
      </c>
      <c r="N96" s="93" t="s">
        <v>18</v>
      </c>
      <c r="O96" s="93"/>
      <c r="P96" s="95" t="s">
        <v>292</v>
      </c>
      <c r="Q96" s="94"/>
    </row>
    <row r="97" spans="1:17" ht="12.75">
      <c r="A97" s="93">
        <v>16101</v>
      </c>
      <c r="B97" s="73">
        <v>5111</v>
      </c>
      <c r="C97" s="94" t="s">
        <v>294</v>
      </c>
      <c r="D97" s="94"/>
      <c r="E97" s="95"/>
      <c r="F97" s="94"/>
      <c r="G97" s="94"/>
      <c r="H97" s="94">
        <v>455259</v>
      </c>
      <c r="I97" s="96">
        <v>1266.55</v>
      </c>
      <c r="J97" s="97">
        <f t="shared" si="9"/>
        <v>202.648</v>
      </c>
      <c r="K97" s="98">
        <f aca="true" t="shared" si="10" ref="K97:K102">SUBTOTAL(9,I97:J97)</f>
        <v>1469.1979999999999</v>
      </c>
      <c r="L97" s="99">
        <v>40858</v>
      </c>
      <c r="M97" s="100">
        <v>33</v>
      </c>
      <c r="N97" s="93" t="s">
        <v>125</v>
      </c>
      <c r="O97" s="69" t="s">
        <v>125</v>
      </c>
      <c r="P97" s="95" t="s">
        <v>286</v>
      </c>
      <c r="Q97" s="94"/>
    </row>
    <row r="98" spans="1:17" ht="12.75">
      <c r="A98" s="93">
        <v>16105</v>
      </c>
      <c r="B98" s="93">
        <v>5151</v>
      </c>
      <c r="C98" s="94" t="s">
        <v>295</v>
      </c>
      <c r="D98" s="94"/>
      <c r="E98" s="94" t="s">
        <v>130</v>
      </c>
      <c r="F98" s="94" t="s">
        <v>296</v>
      </c>
      <c r="G98" s="94"/>
      <c r="H98" s="94">
        <v>455259</v>
      </c>
      <c r="I98" s="97">
        <v>11206.03</v>
      </c>
      <c r="J98" s="97">
        <f t="shared" si="9"/>
        <v>1792.9648000000002</v>
      </c>
      <c r="K98" s="98">
        <f t="shared" si="10"/>
        <v>12998.9948</v>
      </c>
      <c r="L98" s="99">
        <v>40858</v>
      </c>
      <c r="M98" s="100">
        <v>33</v>
      </c>
      <c r="N98" s="93" t="s">
        <v>125</v>
      </c>
      <c r="O98" s="69" t="s">
        <v>125</v>
      </c>
      <c r="P98" s="95" t="s">
        <v>286</v>
      </c>
      <c r="Q98" s="94"/>
    </row>
    <row r="99" spans="1:17" ht="12.75">
      <c r="A99" s="93">
        <v>16105</v>
      </c>
      <c r="B99" s="93">
        <v>5151</v>
      </c>
      <c r="C99" s="94" t="s">
        <v>297</v>
      </c>
      <c r="D99" s="94"/>
      <c r="E99" s="94" t="s">
        <v>298</v>
      </c>
      <c r="F99" s="94" t="s">
        <v>299</v>
      </c>
      <c r="G99" s="94"/>
      <c r="H99" s="94">
        <v>163305</v>
      </c>
      <c r="I99" s="97">
        <v>1990.52</v>
      </c>
      <c r="J99" s="97">
        <f t="shared" si="9"/>
        <v>318.4832</v>
      </c>
      <c r="K99" s="98">
        <f t="shared" si="10"/>
        <v>2309.0032</v>
      </c>
      <c r="L99" s="99">
        <v>40858</v>
      </c>
      <c r="M99" s="100">
        <v>32</v>
      </c>
      <c r="N99" s="93" t="s">
        <v>125</v>
      </c>
      <c r="O99" s="69" t="s">
        <v>125</v>
      </c>
      <c r="P99" s="95" t="s">
        <v>286</v>
      </c>
      <c r="Q99" s="94"/>
    </row>
    <row r="100" spans="1:17" ht="12.75">
      <c r="A100" s="93">
        <v>16105</v>
      </c>
      <c r="B100" s="93">
        <v>5151</v>
      </c>
      <c r="C100" s="94" t="s">
        <v>20</v>
      </c>
      <c r="D100" s="94"/>
      <c r="E100" s="94" t="s">
        <v>36</v>
      </c>
      <c r="F100" s="94" t="s">
        <v>300</v>
      </c>
      <c r="G100" s="94"/>
      <c r="H100" s="94">
        <v>163305</v>
      </c>
      <c r="I100" s="97">
        <v>9654.31</v>
      </c>
      <c r="J100" s="97">
        <f t="shared" si="9"/>
        <v>1544.6896</v>
      </c>
      <c r="K100" s="98">
        <f t="shared" si="10"/>
        <v>11198.9996</v>
      </c>
      <c r="L100" s="99">
        <v>40858</v>
      </c>
      <c r="M100" s="100">
        <v>32</v>
      </c>
      <c r="N100" s="93" t="s">
        <v>125</v>
      </c>
      <c r="O100" s="69" t="s">
        <v>125</v>
      </c>
      <c r="P100" s="95" t="s">
        <v>286</v>
      </c>
      <c r="Q100" s="94"/>
    </row>
    <row r="101" spans="1:17" ht="12.75">
      <c r="A101" s="93">
        <v>16105</v>
      </c>
      <c r="B101" s="93">
        <v>5151</v>
      </c>
      <c r="C101" s="94" t="s">
        <v>20</v>
      </c>
      <c r="D101" s="94"/>
      <c r="E101" s="94" t="s">
        <v>36</v>
      </c>
      <c r="F101" s="94" t="s">
        <v>301</v>
      </c>
      <c r="G101" s="94"/>
      <c r="H101" s="94">
        <v>26</v>
      </c>
      <c r="I101" s="97">
        <v>10750</v>
      </c>
      <c r="J101" s="97">
        <f>+I101*15%</f>
        <v>1612.5</v>
      </c>
      <c r="K101" s="98">
        <f t="shared" si="10"/>
        <v>12362.5</v>
      </c>
      <c r="L101" s="99">
        <v>39604</v>
      </c>
      <c r="M101" s="100">
        <v>4025774</v>
      </c>
      <c r="N101" s="93" t="s">
        <v>302</v>
      </c>
      <c r="O101" s="69" t="s">
        <v>302</v>
      </c>
      <c r="P101" s="95" t="s">
        <v>230</v>
      </c>
      <c r="Q101" s="94"/>
    </row>
    <row r="102" spans="1:17" ht="12.75">
      <c r="A102" s="93">
        <v>16105</v>
      </c>
      <c r="B102" s="93">
        <v>5151</v>
      </c>
      <c r="C102" s="94" t="s">
        <v>20</v>
      </c>
      <c r="D102" s="94"/>
      <c r="E102" s="94" t="s">
        <v>36</v>
      </c>
      <c r="F102" s="94" t="s">
        <v>301</v>
      </c>
      <c r="G102" s="94"/>
      <c r="H102" s="94">
        <v>27</v>
      </c>
      <c r="I102" s="97">
        <v>10750</v>
      </c>
      <c r="J102" s="97">
        <f>+I102*15%</f>
        <v>1612.5</v>
      </c>
      <c r="K102" s="98">
        <f t="shared" si="10"/>
        <v>12362.5</v>
      </c>
      <c r="L102" s="99">
        <v>39604</v>
      </c>
      <c r="M102" s="100">
        <v>4025775</v>
      </c>
      <c r="N102" s="93" t="s">
        <v>302</v>
      </c>
      <c r="O102" s="69" t="s">
        <v>302</v>
      </c>
      <c r="P102" s="95" t="s">
        <v>230</v>
      </c>
      <c r="Q102" s="94"/>
    </row>
    <row r="103" spans="1:17" ht="12.75">
      <c r="A103" s="93">
        <v>16105</v>
      </c>
      <c r="B103" s="93">
        <v>5151</v>
      </c>
      <c r="C103" s="94" t="s">
        <v>306</v>
      </c>
      <c r="D103" s="94"/>
      <c r="E103" s="94" t="s">
        <v>307</v>
      </c>
      <c r="F103" s="94"/>
      <c r="G103" s="94"/>
      <c r="H103" s="94">
        <v>3020</v>
      </c>
      <c r="I103" s="97">
        <v>55800</v>
      </c>
      <c r="J103" s="97">
        <f>+I103*15%</f>
        <v>8370</v>
      </c>
      <c r="K103" s="98">
        <f>SUBTOTAL(9,I103:J103)</f>
        <v>64170</v>
      </c>
      <c r="L103" s="99">
        <v>40158</v>
      </c>
      <c r="M103" s="100">
        <v>1</v>
      </c>
      <c r="N103" s="93" t="s">
        <v>308</v>
      </c>
      <c r="O103" s="69" t="s">
        <v>308</v>
      </c>
      <c r="P103" s="101" t="s">
        <v>309</v>
      </c>
      <c r="Q103" s="94"/>
    </row>
    <row r="104" spans="1:17" ht="12.75">
      <c r="A104" s="93">
        <v>16105</v>
      </c>
      <c r="B104" s="93">
        <v>5151</v>
      </c>
      <c r="C104" s="93" t="s">
        <v>310</v>
      </c>
      <c r="D104" s="94"/>
      <c r="E104" s="95" t="s">
        <v>311</v>
      </c>
      <c r="F104" s="94"/>
      <c r="G104" s="94"/>
      <c r="H104" s="94">
        <v>3019</v>
      </c>
      <c r="I104" s="97">
        <v>33959.25</v>
      </c>
      <c r="J104" s="97">
        <f>+I104*15%</f>
        <v>5093.8875</v>
      </c>
      <c r="K104" s="98">
        <f>SUBTOTAL(9,I104:J104)</f>
        <v>39053.1375</v>
      </c>
      <c r="L104" s="99">
        <v>40158</v>
      </c>
      <c r="M104" s="100">
        <v>2</v>
      </c>
      <c r="N104" s="93" t="s">
        <v>308</v>
      </c>
      <c r="O104" s="69" t="s">
        <v>308</v>
      </c>
      <c r="P104" s="101" t="s">
        <v>309</v>
      </c>
      <c r="Q104" s="94"/>
    </row>
    <row r="105" spans="1:17" ht="12.75">
      <c r="A105" s="93">
        <v>16105</v>
      </c>
      <c r="B105" s="93">
        <v>5151</v>
      </c>
      <c r="C105" s="93" t="s">
        <v>310</v>
      </c>
      <c r="D105" s="94"/>
      <c r="E105" s="95" t="s">
        <v>311</v>
      </c>
      <c r="F105" s="94"/>
      <c r="G105" s="94"/>
      <c r="H105" s="94">
        <v>3019</v>
      </c>
      <c r="I105" s="97">
        <v>33959.25</v>
      </c>
      <c r="J105" s="97">
        <f>+I105*15%</f>
        <v>5093.8875</v>
      </c>
      <c r="K105" s="98">
        <f>SUBTOTAL(9,I105:J105)</f>
        <v>39053.1375</v>
      </c>
      <c r="L105" s="99">
        <v>40158</v>
      </c>
      <c r="M105" s="100">
        <v>2</v>
      </c>
      <c r="N105" s="93" t="s">
        <v>308</v>
      </c>
      <c r="O105" s="69" t="s">
        <v>308</v>
      </c>
      <c r="P105" s="101" t="s">
        <v>309</v>
      </c>
      <c r="Q105" s="94"/>
    </row>
    <row r="106" spans="1:17" ht="12.75">
      <c r="A106" s="52" t="s">
        <v>293</v>
      </c>
      <c r="B106" s="52"/>
      <c r="C106" s="43"/>
      <c r="D106" s="25"/>
      <c r="E106" s="43"/>
      <c r="F106" s="25"/>
      <c r="G106" s="25"/>
      <c r="H106" s="43"/>
      <c r="I106" s="53"/>
      <c r="J106" s="53"/>
      <c r="K106" s="53"/>
      <c r="L106" s="30"/>
      <c r="M106" s="43"/>
      <c r="N106" s="43"/>
      <c r="O106" s="43"/>
      <c r="P106" s="25"/>
      <c r="Q106" s="25"/>
    </row>
    <row r="107" spans="1:17" ht="12.75">
      <c r="A107" s="25"/>
      <c r="B107" s="25"/>
      <c r="C107" s="25"/>
      <c r="D107" s="25"/>
      <c r="E107" s="25"/>
      <c r="F107" s="28"/>
      <c r="G107" s="2" t="s">
        <v>9</v>
      </c>
      <c r="H107" s="28"/>
      <c r="I107" s="40">
        <f>SUM(I7:I106)</f>
        <v>1021362.2199999997</v>
      </c>
      <c r="J107" s="40">
        <f>SUM(J7:J106)</f>
        <v>156132.81209999998</v>
      </c>
      <c r="K107" s="40">
        <f>SUM(K7:K106)</f>
        <v>1177495.0320999993</v>
      </c>
      <c r="L107" s="30"/>
      <c r="M107" s="31"/>
      <c r="N107" s="25"/>
      <c r="O107" s="25"/>
      <c r="P107" s="25"/>
      <c r="Q107" s="25"/>
    </row>
    <row r="108" spans="1:17" ht="12.75">
      <c r="A108" s="38"/>
      <c r="B108" s="38"/>
      <c r="C108" s="25"/>
      <c r="D108" s="25"/>
      <c r="E108" s="25"/>
      <c r="F108" s="28"/>
      <c r="G108" s="25"/>
      <c r="H108" s="28"/>
      <c r="I108" s="27"/>
      <c r="J108" s="27"/>
      <c r="K108" s="27"/>
      <c r="L108" s="30"/>
      <c r="M108" s="31"/>
      <c r="N108" s="25"/>
      <c r="O108" s="25"/>
      <c r="P108" s="25"/>
      <c r="Q108" s="25"/>
    </row>
    <row r="109" spans="1:17" ht="12.75">
      <c r="A109" s="38"/>
      <c r="B109" s="38"/>
      <c r="C109" s="25"/>
      <c r="D109" s="25"/>
      <c r="E109" s="25"/>
      <c r="F109" s="28"/>
      <c r="G109" s="25"/>
      <c r="H109" s="28"/>
      <c r="I109" s="27"/>
      <c r="J109" s="27"/>
      <c r="K109" s="27"/>
      <c r="L109" s="30"/>
      <c r="M109" s="31"/>
      <c r="N109" s="25"/>
      <c r="O109" s="25"/>
      <c r="P109" s="25"/>
      <c r="Q109" s="25"/>
    </row>
    <row r="110" spans="1:17" ht="12.75">
      <c r="A110" s="14">
        <v>16301</v>
      </c>
      <c r="B110" s="14">
        <v>5611</v>
      </c>
      <c r="C110" s="14" t="s">
        <v>89</v>
      </c>
      <c r="D110" s="14"/>
      <c r="E110" s="14"/>
      <c r="F110" s="15" t="s">
        <v>37</v>
      </c>
      <c r="G110" s="14"/>
      <c r="H110" s="15">
        <v>1556</v>
      </c>
      <c r="I110" s="47">
        <v>2170</v>
      </c>
      <c r="J110" s="47">
        <v>325.5</v>
      </c>
      <c r="K110" s="47">
        <v>2495.5</v>
      </c>
      <c r="L110" s="18">
        <v>38651</v>
      </c>
      <c r="M110" s="19">
        <v>5608</v>
      </c>
      <c r="N110" s="14" t="s">
        <v>14</v>
      </c>
      <c r="O110" s="68" t="s">
        <v>314</v>
      </c>
      <c r="P110" s="14" t="s">
        <v>245</v>
      </c>
      <c r="Q110" s="14"/>
    </row>
    <row r="111" spans="1:17" ht="12.75">
      <c r="A111" s="14">
        <v>16303</v>
      </c>
      <c r="B111" s="14">
        <v>5651</v>
      </c>
      <c r="C111" s="14" t="s">
        <v>35</v>
      </c>
      <c r="D111" s="14"/>
      <c r="E111" s="14" t="s">
        <v>36</v>
      </c>
      <c r="F111" s="15">
        <v>1040</v>
      </c>
      <c r="G111" s="14"/>
      <c r="H111" s="15">
        <v>1624</v>
      </c>
      <c r="I111" s="47">
        <v>1595</v>
      </c>
      <c r="J111" s="47">
        <v>239.25</v>
      </c>
      <c r="K111" s="47">
        <v>1834.25</v>
      </c>
      <c r="L111" s="18">
        <v>38677</v>
      </c>
      <c r="M111" s="19">
        <v>493</v>
      </c>
      <c r="N111" s="14" t="s">
        <v>18</v>
      </c>
      <c r="O111" s="14"/>
      <c r="P111" s="14" t="s">
        <v>223</v>
      </c>
      <c r="Q111" s="14"/>
    </row>
    <row r="112" spans="1:17" ht="12.75">
      <c r="A112" s="13">
        <v>16305</v>
      </c>
      <c r="B112" s="13">
        <v>5291</v>
      </c>
      <c r="C112" s="14" t="s">
        <v>38</v>
      </c>
      <c r="D112" s="14" t="s">
        <v>72</v>
      </c>
      <c r="E112" s="14" t="s">
        <v>50</v>
      </c>
      <c r="F112" s="15" t="s">
        <v>50</v>
      </c>
      <c r="G112" s="14" t="s">
        <v>50</v>
      </c>
      <c r="H112" s="15">
        <v>18</v>
      </c>
      <c r="I112" s="20">
        <v>3500</v>
      </c>
      <c r="J112" s="20">
        <v>525</v>
      </c>
      <c r="K112" s="20">
        <v>4025</v>
      </c>
      <c r="L112" s="18">
        <v>38064</v>
      </c>
      <c r="M112" s="19">
        <v>50</v>
      </c>
      <c r="N112" s="14" t="s">
        <v>18</v>
      </c>
      <c r="O112" s="14"/>
      <c r="P112" s="14" t="s">
        <v>255</v>
      </c>
      <c r="Q112" s="14"/>
    </row>
    <row r="113" spans="1:17" ht="12.75">
      <c r="A113" s="13">
        <v>16305</v>
      </c>
      <c r="B113" s="13">
        <v>5291</v>
      </c>
      <c r="C113" s="14" t="s">
        <v>46</v>
      </c>
      <c r="D113" s="14" t="s">
        <v>69</v>
      </c>
      <c r="E113" s="14" t="s">
        <v>70</v>
      </c>
      <c r="F113" s="15" t="s">
        <v>71</v>
      </c>
      <c r="G113" s="14"/>
      <c r="H113" s="15">
        <v>9604250</v>
      </c>
      <c r="I113" s="20">
        <v>5733.96</v>
      </c>
      <c r="J113" s="20">
        <v>860.09</v>
      </c>
      <c r="K113" s="20">
        <v>6594.05</v>
      </c>
      <c r="L113" s="18">
        <v>38077</v>
      </c>
      <c r="M113" s="19">
        <v>1294</v>
      </c>
      <c r="N113" s="14" t="s">
        <v>14</v>
      </c>
      <c r="O113" s="14"/>
      <c r="P113" s="14" t="s">
        <v>254</v>
      </c>
      <c r="Q113" s="14"/>
    </row>
    <row r="114" spans="1:17" ht="12.75">
      <c r="A114" s="13">
        <v>16305</v>
      </c>
      <c r="B114" s="13">
        <v>5291</v>
      </c>
      <c r="C114" s="14" t="s">
        <v>109</v>
      </c>
      <c r="D114" s="14"/>
      <c r="E114" s="14"/>
      <c r="F114" s="15"/>
      <c r="G114" s="14"/>
      <c r="H114" s="15">
        <v>49</v>
      </c>
      <c r="I114" s="20">
        <v>1800</v>
      </c>
      <c r="J114" s="20">
        <v>270</v>
      </c>
      <c r="K114" s="20">
        <v>2070</v>
      </c>
      <c r="L114" s="18">
        <v>39398</v>
      </c>
      <c r="M114" s="19">
        <v>7656</v>
      </c>
      <c r="N114" s="14" t="s">
        <v>14</v>
      </c>
      <c r="O114" s="14"/>
      <c r="P114" s="14" t="s">
        <v>241</v>
      </c>
      <c r="Q114" s="14"/>
    </row>
    <row r="115" spans="1:17" ht="12.75">
      <c r="A115" s="14">
        <v>16303</v>
      </c>
      <c r="B115" s="14">
        <v>5651</v>
      </c>
      <c r="C115" s="14" t="s">
        <v>39</v>
      </c>
      <c r="D115" s="14" t="s">
        <v>73</v>
      </c>
      <c r="E115" s="14" t="s">
        <v>74</v>
      </c>
      <c r="F115" s="15">
        <v>1600</v>
      </c>
      <c r="G115" s="14">
        <v>1202113164</v>
      </c>
      <c r="H115" s="15" t="s">
        <v>75</v>
      </c>
      <c r="I115" s="20">
        <v>4172.18</v>
      </c>
      <c r="J115" s="20">
        <v>625.83</v>
      </c>
      <c r="K115" s="20">
        <v>4798.01</v>
      </c>
      <c r="L115" s="18">
        <v>37916</v>
      </c>
      <c r="M115" s="19">
        <v>17</v>
      </c>
      <c r="N115" s="14" t="s">
        <v>18</v>
      </c>
      <c r="O115" s="14"/>
      <c r="P115" s="14" t="s">
        <v>256</v>
      </c>
      <c r="Q115" s="14"/>
    </row>
    <row r="116" spans="1:17" ht="12.75">
      <c r="A116" s="14">
        <v>16303</v>
      </c>
      <c r="B116" s="14">
        <v>5651</v>
      </c>
      <c r="C116" s="14" t="s">
        <v>39</v>
      </c>
      <c r="D116" s="14" t="s">
        <v>76</v>
      </c>
      <c r="E116" s="14" t="s">
        <v>74</v>
      </c>
      <c r="F116" s="15">
        <v>1600</v>
      </c>
      <c r="G116" s="14">
        <v>303027648</v>
      </c>
      <c r="H116" s="15" t="s">
        <v>77</v>
      </c>
      <c r="I116" s="20">
        <v>4172.18</v>
      </c>
      <c r="J116" s="20">
        <v>625.83</v>
      </c>
      <c r="K116" s="20">
        <v>4798.01</v>
      </c>
      <c r="L116" s="18">
        <v>37847</v>
      </c>
      <c r="M116" s="19">
        <v>99</v>
      </c>
      <c r="N116" s="14" t="s">
        <v>18</v>
      </c>
      <c r="O116" s="14"/>
      <c r="P116" s="14" t="s">
        <v>256</v>
      </c>
      <c r="Q116" s="14"/>
    </row>
    <row r="117" spans="1:17" ht="12.75">
      <c r="A117" s="14">
        <v>16303</v>
      </c>
      <c r="B117" s="14">
        <v>5651</v>
      </c>
      <c r="C117" s="14" t="s">
        <v>81</v>
      </c>
      <c r="D117" s="14" t="s">
        <v>78</v>
      </c>
      <c r="E117" s="14" t="s">
        <v>26</v>
      </c>
      <c r="F117" s="15" t="s">
        <v>79</v>
      </c>
      <c r="G117" s="14" t="s">
        <v>80</v>
      </c>
      <c r="H117" s="15" t="s">
        <v>40</v>
      </c>
      <c r="I117" s="20">
        <v>14980.18</v>
      </c>
      <c r="J117" s="32">
        <v>2247.03</v>
      </c>
      <c r="K117" s="32">
        <v>17227.21</v>
      </c>
      <c r="L117" s="18">
        <v>38260</v>
      </c>
      <c r="M117" s="19">
        <v>2772</v>
      </c>
      <c r="N117" s="14" t="s">
        <v>14</v>
      </c>
      <c r="O117" s="14"/>
      <c r="P117" s="14" t="s">
        <v>250</v>
      </c>
      <c r="Q117" s="14"/>
    </row>
    <row r="118" spans="1:17" ht="12.75">
      <c r="A118" s="23">
        <v>16301</v>
      </c>
      <c r="B118" s="23">
        <v>5611</v>
      </c>
      <c r="C118" s="57" t="s">
        <v>154</v>
      </c>
      <c r="D118" s="14"/>
      <c r="E118" s="58" t="s">
        <v>50</v>
      </c>
      <c r="F118" s="59" t="s">
        <v>50</v>
      </c>
      <c r="G118" s="58" t="s">
        <v>50</v>
      </c>
      <c r="H118" s="15">
        <v>3466</v>
      </c>
      <c r="I118" s="20">
        <v>11304.35</v>
      </c>
      <c r="J118" s="16">
        <v>1695.65</v>
      </c>
      <c r="K118" s="32">
        <f>+I118+J118</f>
        <v>13000</v>
      </c>
      <c r="L118" s="18">
        <v>39868</v>
      </c>
      <c r="M118" s="19">
        <v>2533</v>
      </c>
      <c r="N118" s="58" t="s">
        <v>18</v>
      </c>
      <c r="O118" s="58"/>
      <c r="P118" s="14" t="s">
        <v>232</v>
      </c>
      <c r="Q118" s="14"/>
    </row>
    <row r="119" spans="1:17" ht="12.75">
      <c r="A119" s="21">
        <v>16309</v>
      </c>
      <c r="B119" s="21">
        <v>5661</v>
      </c>
      <c r="C119" s="14" t="s">
        <v>163</v>
      </c>
      <c r="D119" s="14"/>
      <c r="E119" s="14"/>
      <c r="F119" s="14"/>
      <c r="G119" s="14"/>
      <c r="H119" s="14">
        <v>7592</v>
      </c>
      <c r="I119" s="16">
        <v>3468.68</v>
      </c>
      <c r="J119" s="16">
        <f>+I119*15%</f>
        <v>520.3019999999999</v>
      </c>
      <c r="K119" s="32">
        <f>SUBTOTAL(9,I119:J119)</f>
        <v>3988.982</v>
      </c>
      <c r="L119" s="18">
        <v>40255</v>
      </c>
      <c r="M119" s="14">
        <v>10519</v>
      </c>
      <c r="N119" s="14" t="s">
        <v>14</v>
      </c>
      <c r="O119" s="14"/>
      <c r="P119" s="14" t="s">
        <v>227</v>
      </c>
      <c r="Q119" s="14"/>
    </row>
    <row r="120" spans="1:17" ht="12.75">
      <c r="A120" s="21">
        <v>16309</v>
      </c>
      <c r="B120" s="21">
        <v>5661</v>
      </c>
      <c r="C120" s="14" t="s">
        <v>165</v>
      </c>
      <c r="D120" s="14"/>
      <c r="E120" s="14" t="s">
        <v>166</v>
      </c>
      <c r="F120" s="14"/>
      <c r="G120" s="14"/>
      <c r="H120" s="14">
        <v>34047</v>
      </c>
      <c r="I120" s="16">
        <v>1814.01</v>
      </c>
      <c r="J120" s="16">
        <f>+I120*15%</f>
        <v>272.1015</v>
      </c>
      <c r="K120" s="32">
        <f>SUBTOTAL(9,I120:J120)</f>
        <v>2086.1115</v>
      </c>
      <c r="L120" s="18">
        <v>40324</v>
      </c>
      <c r="M120" s="14">
        <v>10715</v>
      </c>
      <c r="N120" s="14" t="s">
        <v>14</v>
      </c>
      <c r="O120" s="14"/>
      <c r="P120" s="14" t="s">
        <v>224</v>
      </c>
      <c r="Q120" s="14"/>
    </row>
    <row r="121" spans="1:17" ht="12.75">
      <c r="A121" s="21">
        <v>16306</v>
      </c>
      <c r="B121" s="21">
        <v>5321</v>
      </c>
      <c r="C121" s="14" t="s">
        <v>303</v>
      </c>
      <c r="D121" s="14"/>
      <c r="E121" s="14" t="s">
        <v>304</v>
      </c>
      <c r="F121" s="14" t="s">
        <v>50</v>
      </c>
      <c r="G121" s="14"/>
      <c r="H121" s="14">
        <v>12098</v>
      </c>
      <c r="I121" s="16">
        <v>4950</v>
      </c>
      <c r="J121" s="16">
        <f>+I121*15%</f>
        <v>742.5</v>
      </c>
      <c r="K121" s="32">
        <f>SUBTOTAL(9,I121:J121)</f>
        <v>5692.5</v>
      </c>
      <c r="L121" s="18">
        <v>39778</v>
      </c>
      <c r="M121" s="14">
        <v>4025789</v>
      </c>
      <c r="N121" s="14" t="s">
        <v>302</v>
      </c>
      <c r="O121" s="14"/>
      <c r="P121" s="14" t="s">
        <v>305</v>
      </c>
      <c r="Q121" s="14"/>
    </row>
    <row r="122" spans="1:17" ht="12.75">
      <c r="A122" s="51"/>
      <c r="B122" s="51"/>
      <c r="C122" s="23"/>
      <c r="D122" s="23"/>
      <c r="E122" s="23"/>
      <c r="F122" s="23"/>
      <c r="G122" s="23"/>
      <c r="H122" s="23"/>
      <c r="I122" s="36"/>
      <c r="J122" s="16"/>
      <c r="K122" s="32"/>
      <c r="L122" s="18"/>
      <c r="M122" s="14"/>
      <c r="N122" s="14"/>
      <c r="O122" s="14"/>
      <c r="P122" s="14"/>
      <c r="Q122" s="14"/>
    </row>
    <row r="123" spans="1:17" ht="12.75">
      <c r="A123" s="21"/>
      <c r="B123" s="21"/>
      <c r="C123" s="14"/>
      <c r="D123" s="14"/>
      <c r="E123" s="14"/>
      <c r="F123" s="14"/>
      <c r="G123" s="14"/>
      <c r="H123" s="14"/>
      <c r="I123" s="16"/>
      <c r="J123" s="16"/>
      <c r="K123" s="32"/>
      <c r="L123" s="18"/>
      <c r="M123" s="14"/>
      <c r="N123" s="14"/>
      <c r="O123" s="14"/>
      <c r="P123" s="14"/>
      <c r="Q123" s="14"/>
    </row>
    <row r="124" spans="1:17" ht="12.75">
      <c r="A124" s="23"/>
      <c r="B124" s="23"/>
      <c r="C124" s="57"/>
      <c r="D124" s="14"/>
      <c r="E124" s="58"/>
      <c r="F124" s="59"/>
      <c r="G124" s="58"/>
      <c r="H124" s="15"/>
      <c r="I124" s="20"/>
      <c r="J124" s="16"/>
      <c r="K124" s="32"/>
      <c r="L124" s="18"/>
      <c r="M124" s="19"/>
      <c r="N124" s="58"/>
      <c r="O124" s="58"/>
      <c r="P124" s="14"/>
      <c r="Q124" s="14"/>
    </row>
    <row r="125" spans="1:17" ht="12.75">
      <c r="A125" s="43"/>
      <c r="B125" s="43"/>
      <c r="C125" s="60"/>
      <c r="D125" s="25"/>
      <c r="E125" s="61"/>
      <c r="F125" s="62"/>
      <c r="G125" s="61"/>
      <c r="H125" s="28"/>
      <c r="I125" s="29"/>
      <c r="J125" s="53"/>
      <c r="K125" s="27"/>
      <c r="L125" s="30"/>
      <c r="M125" s="31"/>
      <c r="N125" s="61"/>
      <c r="O125" s="61"/>
      <c r="P125" s="25"/>
      <c r="Q125" s="25"/>
    </row>
    <row r="126" spans="1:17" ht="12.75">
      <c r="A126" s="38"/>
      <c r="B126" s="38"/>
      <c r="C126" s="25"/>
      <c r="D126" s="25"/>
      <c r="E126" s="25"/>
      <c r="F126" s="28"/>
      <c r="G126" s="2" t="s">
        <v>9</v>
      </c>
      <c r="H126" s="28"/>
      <c r="I126" s="41">
        <f>SUM(I110:I125)</f>
        <v>59660.54</v>
      </c>
      <c r="J126" s="41">
        <f>SUM(J110:J125)</f>
        <v>8949.0835</v>
      </c>
      <c r="K126" s="41">
        <f>SUM(K110:K125)</f>
        <v>68609.6235</v>
      </c>
      <c r="L126" s="30"/>
      <c r="M126" s="31"/>
      <c r="N126" s="25"/>
      <c r="O126" s="25"/>
      <c r="P126" s="25"/>
      <c r="Q126" s="25"/>
    </row>
    <row r="127" spans="1:17" ht="12.75">
      <c r="A127" s="38"/>
      <c r="B127" s="38"/>
      <c r="C127" s="25"/>
      <c r="D127" s="25"/>
      <c r="E127" s="25"/>
      <c r="F127" s="28"/>
      <c r="G127" s="25"/>
      <c r="H127" s="28"/>
      <c r="I127" s="29"/>
      <c r="J127" s="27"/>
      <c r="K127" s="27"/>
      <c r="L127" s="30"/>
      <c r="M127" s="31"/>
      <c r="N127" s="25"/>
      <c r="O127" s="25"/>
      <c r="P127" s="25"/>
      <c r="Q127" s="25"/>
    </row>
    <row r="128" spans="1:17" ht="12.75">
      <c r="A128" s="38"/>
      <c r="B128" s="38"/>
      <c r="C128" s="25"/>
      <c r="D128" s="25"/>
      <c r="E128" s="25"/>
      <c r="F128" s="28"/>
      <c r="G128" s="25"/>
      <c r="H128" s="28"/>
      <c r="I128" s="42"/>
      <c r="J128" s="42"/>
      <c r="K128" s="42"/>
      <c r="L128" s="30"/>
      <c r="M128" s="31"/>
      <c r="N128" s="25"/>
      <c r="O128" s="25"/>
      <c r="P128" s="25"/>
      <c r="Q128" s="25"/>
    </row>
    <row r="129" spans="1:17" ht="12.75">
      <c r="A129" s="38"/>
      <c r="B129" s="38"/>
      <c r="C129" s="25"/>
      <c r="D129" s="25"/>
      <c r="E129" s="25"/>
      <c r="F129" s="25"/>
      <c r="G129" s="25"/>
      <c r="H129" s="28"/>
      <c r="I129" s="42"/>
      <c r="J129" s="42"/>
      <c r="K129" s="42"/>
      <c r="L129" s="30"/>
      <c r="M129" s="31"/>
      <c r="N129" s="25"/>
      <c r="O129" s="25"/>
      <c r="P129" s="25"/>
      <c r="Q129" s="25"/>
    </row>
    <row r="130" spans="1:17" ht="12.75">
      <c r="A130" s="21">
        <v>16401</v>
      </c>
      <c r="B130" s="21">
        <v>5291</v>
      </c>
      <c r="C130" s="14" t="s">
        <v>102</v>
      </c>
      <c r="D130" s="14"/>
      <c r="E130" s="14"/>
      <c r="F130" s="14"/>
      <c r="G130" s="14"/>
      <c r="H130" s="14">
        <v>160</v>
      </c>
      <c r="I130" s="22">
        <v>3130.42</v>
      </c>
      <c r="J130" s="22">
        <v>469.563</v>
      </c>
      <c r="K130" s="22">
        <v>3599.983</v>
      </c>
      <c r="L130" s="18">
        <v>39196</v>
      </c>
      <c r="M130" s="14">
        <v>1224</v>
      </c>
      <c r="N130" s="14" t="s">
        <v>18</v>
      </c>
      <c r="O130" s="14"/>
      <c r="P130" s="14" t="s">
        <v>243</v>
      </c>
      <c r="Q130" s="14"/>
    </row>
    <row r="131" spans="1:17" ht="12.75">
      <c r="A131" s="21">
        <v>16401</v>
      </c>
      <c r="B131" s="21">
        <v>5291</v>
      </c>
      <c r="C131" s="14" t="s">
        <v>102</v>
      </c>
      <c r="D131" s="14"/>
      <c r="E131" s="14"/>
      <c r="F131" s="14"/>
      <c r="G131" s="14"/>
      <c r="H131" s="14">
        <v>170</v>
      </c>
      <c r="I131" s="22">
        <v>3130.42</v>
      </c>
      <c r="J131" s="22">
        <v>469.563</v>
      </c>
      <c r="K131" s="22">
        <v>3599.983</v>
      </c>
      <c r="L131" s="18">
        <v>39269</v>
      </c>
      <c r="M131" s="14">
        <v>1325</v>
      </c>
      <c r="N131" s="14" t="s">
        <v>18</v>
      </c>
      <c r="O131" s="14"/>
      <c r="P131" s="14" t="s">
        <v>243</v>
      </c>
      <c r="Q131" s="14"/>
    </row>
    <row r="132" spans="1:17" ht="12.75">
      <c r="A132" s="21">
        <v>16401</v>
      </c>
      <c r="B132" s="21">
        <v>5291</v>
      </c>
      <c r="C132" s="14" t="s">
        <v>103</v>
      </c>
      <c r="D132" s="14"/>
      <c r="E132" s="14"/>
      <c r="F132" s="14"/>
      <c r="G132" s="14"/>
      <c r="H132" s="14">
        <v>180</v>
      </c>
      <c r="I132" s="22">
        <v>3130.43</v>
      </c>
      <c r="J132" s="22">
        <v>469.56449999999995</v>
      </c>
      <c r="K132" s="22">
        <v>3599.9945</v>
      </c>
      <c r="L132" s="18">
        <v>39289</v>
      </c>
      <c r="M132" s="14">
        <v>1347</v>
      </c>
      <c r="N132" s="14" t="s">
        <v>18</v>
      </c>
      <c r="O132" s="14"/>
      <c r="P132" s="14" t="s">
        <v>243</v>
      </c>
      <c r="Q132" s="14"/>
    </row>
    <row r="133" spans="1:17" ht="12.75">
      <c r="A133" s="21">
        <v>16401</v>
      </c>
      <c r="B133" s="21">
        <v>5291</v>
      </c>
      <c r="C133" s="14" t="s">
        <v>102</v>
      </c>
      <c r="D133" s="14"/>
      <c r="E133" s="14"/>
      <c r="F133" s="14"/>
      <c r="G133" s="14"/>
      <c r="H133" s="14">
        <v>181</v>
      </c>
      <c r="I133" s="22">
        <v>3130.42</v>
      </c>
      <c r="J133" s="22">
        <v>469.563</v>
      </c>
      <c r="K133" s="22">
        <v>3599.983</v>
      </c>
      <c r="L133" s="18">
        <v>39303</v>
      </c>
      <c r="M133" s="14">
        <v>1380</v>
      </c>
      <c r="N133" s="14" t="s">
        <v>18</v>
      </c>
      <c r="O133" s="14"/>
      <c r="P133" s="14" t="s">
        <v>243</v>
      </c>
      <c r="Q133" s="14"/>
    </row>
    <row r="134" spans="1:17" ht="12.75">
      <c r="A134" s="21">
        <v>16403</v>
      </c>
      <c r="B134" s="21">
        <v>5671</v>
      </c>
      <c r="C134" s="14" t="s">
        <v>104</v>
      </c>
      <c r="D134" s="14"/>
      <c r="E134" s="14" t="s">
        <v>105</v>
      </c>
      <c r="F134" s="14">
        <v>1656</v>
      </c>
      <c r="G134" s="14"/>
      <c r="H134" s="14">
        <v>31201</v>
      </c>
      <c r="I134" s="22">
        <v>3739.13</v>
      </c>
      <c r="J134" s="22">
        <v>560.8695</v>
      </c>
      <c r="K134" s="22">
        <v>4299.9995</v>
      </c>
      <c r="L134" s="18">
        <v>39274</v>
      </c>
      <c r="M134" s="14">
        <v>1333</v>
      </c>
      <c r="N134" s="14" t="s">
        <v>18</v>
      </c>
      <c r="O134" s="14"/>
      <c r="P134" s="14" t="s">
        <v>242</v>
      </c>
      <c r="Q134" s="14"/>
    </row>
    <row r="135" spans="1:17" ht="12.75">
      <c r="A135" s="21">
        <v>16403</v>
      </c>
      <c r="B135" s="21">
        <v>5671</v>
      </c>
      <c r="C135" s="14" t="s">
        <v>107</v>
      </c>
      <c r="D135" s="14"/>
      <c r="E135" s="14" t="s">
        <v>108</v>
      </c>
      <c r="F135" s="14"/>
      <c r="G135" s="14"/>
      <c r="H135" s="14">
        <v>32737</v>
      </c>
      <c r="I135" s="22">
        <v>1113.87</v>
      </c>
      <c r="J135" s="22">
        <v>167.08049999999997</v>
      </c>
      <c r="K135" s="22">
        <v>1280.9505</v>
      </c>
      <c r="L135" s="18">
        <v>39338</v>
      </c>
      <c r="M135" s="14">
        <v>7473</v>
      </c>
      <c r="N135" s="14" t="s">
        <v>14</v>
      </c>
      <c r="O135" s="14"/>
      <c r="P135" s="14" t="s">
        <v>242</v>
      </c>
      <c r="Q135" s="14"/>
    </row>
    <row r="136" spans="1:17" ht="12.75">
      <c r="A136" s="21">
        <v>16403</v>
      </c>
      <c r="B136" s="21">
        <v>5671</v>
      </c>
      <c r="C136" s="14" t="s">
        <v>110</v>
      </c>
      <c r="D136" s="14"/>
      <c r="E136" s="14" t="s">
        <v>111</v>
      </c>
      <c r="F136" s="14"/>
      <c r="G136" s="14"/>
      <c r="H136" s="14">
        <v>33341</v>
      </c>
      <c r="I136" s="22">
        <v>3043.47</v>
      </c>
      <c r="J136" s="22">
        <v>456.52049999999997</v>
      </c>
      <c r="K136" s="22">
        <v>3499.9905</v>
      </c>
      <c r="L136" s="18">
        <v>39400</v>
      </c>
      <c r="M136" s="14">
        <v>1631</v>
      </c>
      <c r="N136" s="14" t="s">
        <v>18</v>
      </c>
      <c r="O136" s="14"/>
      <c r="P136" s="14" t="s">
        <v>242</v>
      </c>
      <c r="Q136" s="14"/>
    </row>
    <row r="137" spans="1:17" ht="12.75">
      <c r="A137" s="14">
        <v>16405</v>
      </c>
      <c r="B137" s="14">
        <v>5291</v>
      </c>
      <c r="C137" s="14" t="s">
        <v>82</v>
      </c>
      <c r="D137" s="14" t="s">
        <v>83</v>
      </c>
      <c r="E137" s="14" t="s">
        <v>84</v>
      </c>
      <c r="F137" s="15" t="s">
        <v>85</v>
      </c>
      <c r="G137" s="14" t="s">
        <v>50</v>
      </c>
      <c r="H137" s="15">
        <v>16</v>
      </c>
      <c r="I137" s="22">
        <v>2152.17</v>
      </c>
      <c r="J137" s="22">
        <v>322.8255</v>
      </c>
      <c r="K137" s="22">
        <v>2474.9955</v>
      </c>
      <c r="L137" s="18">
        <v>38245</v>
      </c>
      <c r="M137" s="19">
        <v>116</v>
      </c>
      <c r="N137" s="14" t="s">
        <v>18</v>
      </c>
      <c r="O137" s="14"/>
      <c r="P137" s="14" t="s">
        <v>243</v>
      </c>
      <c r="Q137" s="14"/>
    </row>
    <row r="138" spans="1:17" ht="12.75">
      <c r="A138" s="14">
        <v>16405</v>
      </c>
      <c r="B138" s="14">
        <v>5291</v>
      </c>
      <c r="C138" s="14" t="s">
        <v>86</v>
      </c>
      <c r="D138" s="14" t="s">
        <v>87</v>
      </c>
      <c r="E138" s="14" t="s">
        <v>41</v>
      </c>
      <c r="F138" s="15" t="s">
        <v>50</v>
      </c>
      <c r="G138" s="14" t="s">
        <v>50</v>
      </c>
      <c r="H138" s="15">
        <v>16</v>
      </c>
      <c r="I138" s="22">
        <v>3500</v>
      </c>
      <c r="J138" s="22">
        <v>525</v>
      </c>
      <c r="K138" s="22">
        <v>4025</v>
      </c>
      <c r="L138" s="18">
        <v>38245</v>
      </c>
      <c r="M138" s="19">
        <v>116</v>
      </c>
      <c r="N138" s="14" t="s">
        <v>18</v>
      </c>
      <c r="O138" s="14"/>
      <c r="P138" s="14" t="s">
        <v>243</v>
      </c>
      <c r="Q138" s="14"/>
    </row>
    <row r="139" spans="1:17" ht="12.75">
      <c r="A139" s="14">
        <v>16405</v>
      </c>
      <c r="B139" s="14">
        <v>5692</v>
      </c>
      <c r="C139" s="14" t="s">
        <v>42</v>
      </c>
      <c r="D139" s="14"/>
      <c r="E139" s="14" t="s">
        <v>43</v>
      </c>
      <c r="F139" s="15" t="s">
        <v>44</v>
      </c>
      <c r="G139" s="14"/>
      <c r="H139" s="15">
        <v>186</v>
      </c>
      <c r="I139" s="22">
        <v>5135.99</v>
      </c>
      <c r="J139" s="22">
        <v>770.3984999999999</v>
      </c>
      <c r="K139" s="22">
        <v>5906.3885</v>
      </c>
      <c r="L139" s="18">
        <v>38882</v>
      </c>
      <c r="M139" s="19"/>
      <c r="N139" s="14" t="s">
        <v>14</v>
      </c>
      <c r="O139" s="68" t="s">
        <v>314</v>
      </c>
      <c r="P139" s="14" t="s">
        <v>244</v>
      </c>
      <c r="Q139" s="14"/>
    </row>
    <row r="140" spans="1:17" ht="12.75">
      <c r="A140" s="21">
        <v>16405</v>
      </c>
      <c r="B140" s="21">
        <v>5692</v>
      </c>
      <c r="C140" s="14" t="s">
        <v>98</v>
      </c>
      <c r="D140" s="14"/>
      <c r="E140" s="14" t="s">
        <v>99</v>
      </c>
      <c r="F140" s="14"/>
      <c r="G140" s="14"/>
      <c r="H140" s="14">
        <v>31194</v>
      </c>
      <c r="I140" s="22">
        <v>1006.36</v>
      </c>
      <c r="J140" s="22">
        <v>150.954</v>
      </c>
      <c r="K140" s="22">
        <v>1157.314</v>
      </c>
      <c r="L140" s="18">
        <v>39237</v>
      </c>
      <c r="M140" s="14">
        <v>7126</v>
      </c>
      <c r="N140" s="14" t="s">
        <v>14</v>
      </c>
      <c r="O140" s="68" t="s">
        <v>314</v>
      </c>
      <c r="P140" s="14" t="s">
        <v>242</v>
      </c>
      <c r="Q140" s="14"/>
    </row>
    <row r="141" spans="1:17" ht="12.75">
      <c r="A141" s="69">
        <v>16405</v>
      </c>
      <c r="B141" s="69"/>
      <c r="C141" s="68" t="s">
        <v>100</v>
      </c>
      <c r="D141" s="68"/>
      <c r="E141" s="68" t="s">
        <v>101</v>
      </c>
      <c r="F141" s="68"/>
      <c r="G141" s="68"/>
      <c r="H141" s="68">
        <v>31195</v>
      </c>
      <c r="I141" s="72">
        <v>6086.94</v>
      </c>
      <c r="J141" s="72">
        <v>913.0409999999999</v>
      </c>
      <c r="K141" s="72">
        <v>6999.981</v>
      </c>
      <c r="L141" s="71">
        <v>39273</v>
      </c>
      <c r="M141" s="68">
        <v>7223</v>
      </c>
      <c r="N141" s="68" t="s">
        <v>14</v>
      </c>
      <c r="O141" s="68"/>
      <c r="P141" s="68" t="s">
        <v>242</v>
      </c>
      <c r="Q141" s="68" t="s">
        <v>257</v>
      </c>
    </row>
    <row r="142" spans="1:18" ht="12.75">
      <c r="A142" s="23">
        <v>16408</v>
      </c>
      <c r="B142" s="23"/>
      <c r="C142" s="23" t="s">
        <v>48</v>
      </c>
      <c r="D142" s="23"/>
      <c r="E142" s="23"/>
      <c r="F142" s="83"/>
      <c r="G142" s="23"/>
      <c r="H142" s="83">
        <v>1252</v>
      </c>
      <c r="I142" s="36">
        <v>6423.6</v>
      </c>
      <c r="J142" s="36">
        <v>0</v>
      </c>
      <c r="K142" s="36">
        <v>6423.6</v>
      </c>
      <c r="L142" s="11">
        <v>38587</v>
      </c>
      <c r="M142" s="84">
        <v>5606</v>
      </c>
      <c r="N142" s="23" t="s">
        <v>14</v>
      </c>
      <c r="O142" s="68" t="s">
        <v>314</v>
      </c>
      <c r="P142" s="23" t="s">
        <v>246</v>
      </c>
      <c r="Q142" s="23" t="s">
        <v>247</v>
      </c>
      <c r="R142" s="4"/>
    </row>
    <row r="143" spans="1:18" ht="12.75">
      <c r="A143" s="23">
        <v>16408</v>
      </c>
      <c r="B143" s="23"/>
      <c r="C143" s="23" t="s">
        <v>48</v>
      </c>
      <c r="D143" s="23"/>
      <c r="E143" s="23"/>
      <c r="F143" s="83"/>
      <c r="G143" s="23"/>
      <c r="H143" s="83">
        <v>1253</v>
      </c>
      <c r="I143" s="36">
        <v>2438.4</v>
      </c>
      <c r="J143" s="36">
        <v>0</v>
      </c>
      <c r="K143" s="36">
        <v>2438.4</v>
      </c>
      <c r="L143" s="11">
        <v>38587</v>
      </c>
      <c r="M143" s="84">
        <v>5606</v>
      </c>
      <c r="N143" s="23" t="s">
        <v>14</v>
      </c>
      <c r="O143" s="68" t="s">
        <v>314</v>
      </c>
      <c r="P143" s="23" t="s">
        <v>246</v>
      </c>
      <c r="Q143" s="23" t="s">
        <v>247</v>
      </c>
      <c r="R143" s="4"/>
    </row>
    <row r="144" spans="1:17" ht="12.75">
      <c r="A144" s="23">
        <v>16403</v>
      </c>
      <c r="B144" s="23">
        <v>5671</v>
      </c>
      <c r="C144" s="23" t="s">
        <v>138</v>
      </c>
      <c r="D144" s="14"/>
      <c r="E144" s="14"/>
      <c r="F144" s="15" t="s">
        <v>139</v>
      </c>
      <c r="G144" s="14"/>
      <c r="H144" s="15">
        <v>14770</v>
      </c>
      <c r="I144" s="22">
        <v>2075.84</v>
      </c>
      <c r="J144" s="16">
        <f>+I144*15%</f>
        <v>311.37600000000003</v>
      </c>
      <c r="K144" s="22">
        <f>SUM(I144:J144)</f>
        <v>2387.2160000000003</v>
      </c>
      <c r="L144" s="18">
        <v>39654</v>
      </c>
      <c r="M144" s="19">
        <v>2084</v>
      </c>
      <c r="N144" s="23" t="s">
        <v>18</v>
      </c>
      <c r="O144" s="23"/>
      <c r="P144" s="14" t="s">
        <v>187</v>
      </c>
      <c r="Q144" s="14"/>
    </row>
    <row r="145" spans="1:17" ht="12.75">
      <c r="A145" s="23">
        <v>16403</v>
      </c>
      <c r="B145" s="23">
        <v>5671</v>
      </c>
      <c r="C145" s="58" t="s">
        <v>155</v>
      </c>
      <c r="D145" s="14"/>
      <c r="E145" s="14"/>
      <c r="F145" s="15"/>
      <c r="G145" s="14"/>
      <c r="H145" s="15">
        <v>9632</v>
      </c>
      <c r="I145" s="22">
        <v>1008</v>
      </c>
      <c r="J145" s="16">
        <f>+I145*15%</f>
        <v>151.2</v>
      </c>
      <c r="K145" s="22">
        <f>+I145+J145</f>
        <v>1159.2</v>
      </c>
      <c r="L145" s="18">
        <v>39863</v>
      </c>
      <c r="M145" s="19">
        <v>9315</v>
      </c>
      <c r="N145" s="58" t="s">
        <v>14</v>
      </c>
      <c r="O145" s="58"/>
      <c r="P145" s="14" t="s">
        <v>187</v>
      </c>
      <c r="Q145" s="14"/>
    </row>
    <row r="146" spans="1:17" ht="12.75">
      <c r="A146" s="63">
        <v>16405</v>
      </c>
      <c r="B146" s="103"/>
      <c r="C146" s="64" t="s">
        <v>164</v>
      </c>
      <c r="D146" s="64"/>
      <c r="E146" s="64" t="s">
        <v>99</v>
      </c>
      <c r="F146" s="64"/>
      <c r="G146" s="64"/>
      <c r="H146" s="65">
        <v>670912</v>
      </c>
      <c r="I146" s="16">
        <v>2287.5</v>
      </c>
      <c r="J146" s="16">
        <f>+I146*15%</f>
        <v>343.125</v>
      </c>
      <c r="K146" s="32">
        <f>SUBTOTAL(9,I146:J146)</f>
        <v>2630.625</v>
      </c>
      <c r="L146" s="18">
        <v>40289</v>
      </c>
      <c r="M146" s="14">
        <v>10629</v>
      </c>
      <c r="N146" s="14" t="s">
        <v>14</v>
      </c>
      <c r="O146" s="14"/>
      <c r="P146" s="14" t="s">
        <v>225</v>
      </c>
      <c r="Q146" s="14"/>
    </row>
    <row r="147" spans="1:17" ht="12.75">
      <c r="A147" s="21">
        <v>16405</v>
      </c>
      <c r="B147" s="21"/>
      <c r="C147" s="14" t="s">
        <v>167</v>
      </c>
      <c r="D147" s="14"/>
      <c r="E147" s="14"/>
      <c r="F147" s="14" t="s">
        <v>168</v>
      </c>
      <c r="G147" s="14"/>
      <c r="H147" s="14">
        <v>17570</v>
      </c>
      <c r="I147" s="16">
        <v>3318.1</v>
      </c>
      <c r="J147" s="16">
        <f>+I147*15%</f>
        <v>497.715</v>
      </c>
      <c r="K147" s="32">
        <f>SUBTOTAL(9,I147:J147)</f>
        <v>3815.815</v>
      </c>
      <c r="L147" s="18">
        <v>40360</v>
      </c>
      <c r="M147" s="14">
        <v>3495</v>
      </c>
      <c r="N147" s="14" t="s">
        <v>18</v>
      </c>
      <c r="O147" s="14"/>
      <c r="P147" s="14" t="s">
        <v>224</v>
      </c>
      <c r="Q147" s="14"/>
    </row>
    <row r="148" spans="1:17" ht="12.75">
      <c r="A148" s="21">
        <v>16405</v>
      </c>
      <c r="B148" s="21"/>
      <c r="C148" s="14" t="s">
        <v>42</v>
      </c>
      <c r="D148" s="14"/>
      <c r="E148" s="14"/>
      <c r="F148" s="14"/>
      <c r="G148" s="14"/>
      <c r="H148" s="14" t="s">
        <v>186</v>
      </c>
      <c r="I148" s="16">
        <v>2741.39</v>
      </c>
      <c r="J148" s="16">
        <f>+I148*16%</f>
        <v>438.62239999999997</v>
      </c>
      <c r="K148" s="32">
        <f>SUBTOTAL(9,I148:J148)</f>
        <v>3180.0123999999996</v>
      </c>
      <c r="L148" s="18">
        <v>40582</v>
      </c>
      <c r="M148" s="14">
        <v>3828</v>
      </c>
      <c r="N148" s="14" t="s">
        <v>18</v>
      </c>
      <c r="O148" s="14"/>
      <c r="P148" s="14" t="s">
        <v>187</v>
      </c>
      <c r="Q148" s="14"/>
    </row>
    <row r="149" spans="1:17" ht="12.75">
      <c r="A149" s="63">
        <v>16405</v>
      </c>
      <c r="B149" s="103"/>
      <c r="C149" s="64" t="s">
        <v>199</v>
      </c>
      <c r="D149" s="64"/>
      <c r="E149" s="64"/>
      <c r="F149" s="64" t="s">
        <v>200</v>
      </c>
      <c r="G149" s="64"/>
      <c r="H149" s="65" t="s">
        <v>201</v>
      </c>
      <c r="I149" s="16">
        <v>1948</v>
      </c>
      <c r="J149" s="16">
        <f>+I149*16%</f>
        <v>311.68</v>
      </c>
      <c r="K149" s="32">
        <f>SUBTOTAL(9,I149:J149)</f>
        <v>2259.68</v>
      </c>
      <c r="L149" s="18">
        <v>40690</v>
      </c>
      <c r="M149" s="14">
        <v>3959</v>
      </c>
      <c r="N149" s="14" t="s">
        <v>18</v>
      </c>
      <c r="O149" s="14"/>
      <c r="P149" s="14" t="s">
        <v>187</v>
      </c>
      <c r="Q149" s="14"/>
    </row>
    <row r="150" spans="1:17" ht="12.75">
      <c r="A150" s="69">
        <v>16405</v>
      </c>
      <c r="B150" s="69"/>
      <c r="C150" s="68" t="s">
        <v>100</v>
      </c>
      <c r="D150" s="68"/>
      <c r="E150" s="68" t="s">
        <v>101</v>
      </c>
      <c r="F150" s="68"/>
      <c r="G150" s="68"/>
      <c r="H150" s="68">
        <v>31195</v>
      </c>
      <c r="I150" s="72">
        <v>-6086.94</v>
      </c>
      <c r="J150" s="72">
        <v>-913.041</v>
      </c>
      <c r="K150" s="72">
        <f>+I150+J150</f>
        <v>-6999.981</v>
      </c>
      <c r="L150" s="71">
        <v>39273</v>
      </c>
      <c r="M150" s="68">
        <v>7223</v>
      </c>
      <c r="N150" s="68" t="s">
        <v>14</v>
      </c>
      <c r="O150" s="104"/>
      <c r="P150" s="90" t="s">
        <v>260</v>
      </c>
      <c r="Q150" s="91"/>
    </row>
    <row r="151" spans="1:17" ht="12.75">
      <c r="A151" s="51">
        <v>16405</v>
      </c>
      <c r="B151" s="51">
        <v>5692</v>
      </c>
      <c r="C151" s="23" t="s">
        <v>273</v>
      </c>
      <c r="D151" s="23"/>
      <c r="E151" s="23" t="s">
        <v>261</v>
      </c>
      <c r="F151" s="23" t="s">
        <v>282</v>
      </c>
      <c r="G151" s="23"/>
      <c r="H151" s="23">
        <v>184759</v>
      </c>
      <c r="I151" s="36">
        <v>2585.35</v>
      </c>
      <c r="J151" s="16">
        <v>413.65</v>
      </c>
      <c r="K151" s="36">
        <f>+I151+J151</f>
        <v>2999</v>
      </c>
      <c r="L151" s="11">
        <v>40538</v>
      </c>
      <c r="M151" s="23">
        <v>31</v>
      </c>
      <c r="N151" s="23" t="s">
        <v>125</v>
      </c>
      <c r="O151" s="23"/>
      <c r="P151" s="89" t="s">
        <v>283</v>
      </c>
      <c r="Q151" s="80"/>
    </row>
    <row r="152" spans="1:17" ht="12.75">
      <c r="A152" s="21">
        <v>16405</v>
      </c>
      <c r="B152" s="21">
        <v>5692</v>
      </c>
      <c r="C152" s="14" t="s">
        <v>264</v>
      </c>
      <c r="D152" s="14"/>
      <c r="E152" s="14" t="s">
        <v>261</v>
      </c>
      <c r="F152" s="14" t="s">
        <v>277</v>
      </c>
      <c r="G152" s="14"/>
      <c r="H152" s="14">
        <v>6258</v>
      </c>
      <c r="I152" s="16">
        <v>11303.48</v>
      </c>
      <c r="J152" s="16">
        <f>+I152*15%</f>
        <v>1695.522</v>
      </c>
      <c r="K152" s="32">
        <f>SUBTOTAL(9,I152:J152)</f>
        <v>12999.002</v>
      </c>
      <c r="L152" s="18">
        <v>40143</v>
      </c>
      <c r="M152" s="14">
        <v>7</v>
      </c>
      <c r="N152" s="14" t="s">
        <v>125</v>
      </c>
      <c r="O152" s="14"/>
      <c r="P152" s="14" t="s">
        <v>278</v>
      </c>
      <c r="Q152" s="14"/>
    </row>
    <row r="153" spans="1:17" ht="12.75">
      <c r="A153" s="51">
        <v>16405</v>
      </c>
      <c r="B153" s="51"/>
      <c r="C153" s="51" t="s">
        <v>290</v>
      </c>
      <c r="D153" s="23"/>
      <c r="E153" s="23"/>
      <c r="F153" s="23"/>
      <c r="G153" s="23"/>
      <c r="H153" s="23">
        <v>708157</v>
      </c>
      <c r="I153" s="36">
        <v>1568.97</v>
      </c>
      <c r="J153" s="16">
        <f>+I153*16%</f>
        <v>251.0352</v>
      </c>
      <c r="K153" s="32">
        <f>SUBTOTAL(9,I153:J153)</f>
        <v>1820.0052</v>
      </c>
      <c r="L153" s="11">
        <v>40812</v>
      </c>
      <c r="M153" s="23">
        <v>4096</v>
      </c>
      <c r="N153" s="58" t="s">
        <v>18</v>
      </c>
      <c r="O153" s="58"/>
      <c r="P153" s="92" t="s">
        <v>225</v>
      </c>
      <c r="Q153" s="80"/>
    </row>
    <row r="154" spans="1:17" ht="12.75">
      <c r="A154" s="52"/>
      <c r="B154" s="52"/>
      <c r="C154" s="43"/>
      <c r="D154" s="43"/>
      <c r="E154" s="43"/>
      <c r="F154" s="43"/>
      <c r="G154" s="43"/>
      <c r="H154" s="43"/>
      <c r="I154" s="45"/>
      <c r="J154" s="45"/>
      <c r="K154" s="45"/>
      <c r="L154" s="12"/>
      <c r="M154" s="43"/>
      <c r="N154" s="43"/>
      <c r="O154" s="43"/>
      <c r="P154" s="78"/>
      <c r="Q154" s="78"/>
    </row>
    <row r="155" spans="1:17" ht="12.75">
      <c r="A155" s="25"/>
      <c r="B155" s="25"/>
      <c r="C155" s="25"/>
      <c r="D155" s="25"/>
      <c r="E155" s="25"/>
      <c r="F155" s="28"/>
      <c r="G155" s="2" t="s">
        <v>9</v>
      </c>
      <c r="H155" s="28"/>
      <c r="I155" s="40">
        <f>SUM(I130:I153)</f>
        <v>69911.31</v>
      </c>
      <c r="J155" s="40">
        <f>SUM(J130:J153)</f>
        <v>9245.827599999999</v>
      </c>
      <c r="K155" s="40">
        <f>SUM(K130:K153)</f>
        <v>79157.1376</v>
      </c>
      <c r="L155" s="30"/>
      <c r="M155" s="31"/>
      <c r="N155" s="25"/>
      <c r="O155" s="25"/>
      <c r="P155" s="25"/>
      <c r="Q155" s="25"/>
    </row>
    <row r="156" spans="1:17" ht="12.75">
      <c r="A156" s="38"/>
      <c r="B156" s="38"/>
      <c r="C156" s="43"/>
      <c r="D156" s="43"/>
      <c r="E156" s="43"/>
      <c r="F156" s="43"/>
      <c r="G156" s="43"/>
      <c r="H156" s="43"/>
      <c r="I156" s="39"/>
      <c r="J156" s="39"/>
      <c r="K156" s="39"/>
      <c r="L156" s="12"/>
      <c r="M156" s="25"/>
      <c r="N156" s="25"/>
      <c r="O156" s="25"/>
      <c r="P156" s="25"/>
      <c r="Q156" s="25"/>
    </row>
    <row r="157" spans="1:17" ht="12.75">
      <c r="A157" s="38"/>
      <c r="B157" s="38"/>
      <c r="C157" s="43"/>
      <c r="D157" s="43"/>
      <c r="E157" s="43"/>
      <c r="F157" s="43"/>
      <c r="G157" s="43"/>
      <c r="H157" s="43"/>
      <c r="I157" s="39"/>
      <c r="J157" s="39"/>
      <c r="K157" s="39"/>
      <c r="L157" s="12"/>
      <c r="M157" s="25"/>
      <c r="N157" s="25"/>
      <c r="O157" s="25"/>
      <c r="P157" s="25"/>
      <c r="Q157" s="25"/>
    </row>
    <row r="158" spans="1:17" ht="12.75">
      <c r="A158" s="23">
        <v>16502</v>
      </c>
      <c r="B158" s="23">
        <v>5811</v>
      </c>
      <c r="C158" s="23" t="s">
        <v>47</v>
      </c>
      <c r="D158" s="23"/>
      <c r="E158" s="23" t="s">
        <v>50</v>
      </c>
      <c r="F158" s="23" t="s">
        <v>50</v>
      </c>
      <c r="G158" s="23" t="s">
        <v>50</v>
      </c>
      <c r="H158" s="23" t="s">
        <v>220</v>
      </c>
      <c r="I158" s="35">
        <v>5000000</v>
      </c>
      <c r="J158" s="36">
        <v>0</v>
      </c>
      <c r="K158" s="36">
        <v>5000000</v>
      </c>
      <c r="L158" s="11">
        <v>37944</v>
      </c>
      <c r="M158" s="19"/>
      <c r="N158" s="14"/>
      <c r="O158" s="68" t="s">
        <v>314</v>
      </c>
      <c r="P158" s="14"/>
      <c r="Q158" s="14"/>
    </row>
    <row r="159" spans="1:17" ht="12.75">
      <c r="A159" s="131"/>
      <c r="B159" s="131"/>
      <c r="C159" s="131"/>
      <c r="D159" s="131"/>
      <c r="E159" s="131"/>
      <c r="F159" s="131"/>
      <c r="G159" s="131"/>
      <c r="H159" s="131"/>
      <c r="I159" s="44"/>
      <c r="J159" s="44"/>
      <c r="K159" s="44"/>
      <c r="L159" s="45"/>
      <c r="M159" s="25"/>
      <c r="N159" s="25"/>
      <c r="O159" s="25"/>
      <c r="P159" s="25"/>
      <c r="Q159" s="25"/>
    </row>
    <row r="160" spans="1:17" ht="12.75">
      <c r="A160" s="43"/>
      <c r="B160" s="43"/>
      <c r="C160" s="43"/>
      <c r="D160" s="43"/>
      <c r="E160" s="43"/>
      <c r="F160" s="26"/>
      <c r="G160" s="43"/>
      <c r="H160" s="26"/>
      <c r="I160" s="46"/>
      <c r="J160" s="39"/>
      <c r="K160" s="46"/>
      <c r="L160" s="43"/>
      <c r="M160" s="31"/>
      <c r="N160" s="25"/>
      <c r="O160" s="25"/>
      <c r="P160" s="25"/>
      <c r="Q160" s="25"/>
    </row>
    <row r="161" spans="9:12" ht="12.75">
      <c r="I161" s="7"/>
      <c r="J161" s="5"/>
      <c r="K161" s="7"/>
      <c r="L161" s="4"/>
    </row>
    <row r="162" spans="1:17" ht="12.75">
      <c r="A162" s="14">
        <v>16705</v>
      </c>
      <c r="B162" s="14">
        <v>5741</v>
      </c>
      <c r="C162" s="14" t="s">
        <v>13</v>
      </c>
      <c r="D162" s="14">
        <v>511</v>
      </c>
      <c r="E162" s="14" t="s">
        <v>207</v>
      </c>
      <c r="F162" s="14" t="s">
        <v>119</v>
      </c>
      <c r="G162" s="14"/>
      <c r="H162" s="14">
        <v>439</v>
      </c>
      <c r="I162" s="16">
        <v>8500</v>
      </c>
      <c r="J162" s="16"/>
      <c r="K162" s="16">
        <f>+I162</f>
        <v>8500</v>
      </c>
      <c r="L162" s="11">
        <v>38717</v>
      </c>
      <c r="M162" s="14">
        <v>5516</v>
      </c>
      <c r="N162" s="14" t="s">
        <v>14</v>
      </c>
      <c r="O162" s="68" t="s">
        <v>314</v>
      </c>
      <c r="P162" s="14" t="s">
        <v>217</v>
      </c>
      <c r="Q162" s="14"/>
    </row>
    <row r="163" spans="1:17" ht="12.75">
      <c r="A163" s="14">
        <v>16705</v>
      </c>
      <c r="B163" s="14">
        <v>5741</v>
      </c>
      <c r="C163" s="14" t="s">
        <v>13</v>
      </c>
      <c r="D163" s="14">
        <v>523</v>
      </c>
      <c r="E163" s="14" t="s">
        <v>207</v>
      </c>
      <c r="F163" s="14" t="s">
        <v>119</v>
      </c>
      <c r="G163" s="14"/>
      <c r="H163" s="14">
        <v>439</v>
      </c>
      <c r="I163" s="16">
        <v>8500</v>
      </c>
      <c r="J163" s="16"/>
      <c r="K163" s="16">
        <f aca="true" t="shared" si="11" ref="K163:K180">+I163</f>
        <v>8500</v>
      </c>
      <c r="L163" s="11">
        <v>38717</v>
      </c>
      <c r="M163" s="14">
        <v>5516</v>
      </c>
      <c r="N163" s="14" t="s">
        <v>14</v>
      </c>
      <c r="O163" s="68" t="s">
        <v>314</v>
      </c>
      <c r="P163" s="14" t="s">
        <v>217</v>
      </c>
      <c r="Q163" s="14"/>
    </row>
    <row r="164" spans="1:17" ht="12.75">
      <c r="A164" s="14">
        <v>16705</v>
      </c>
      <c r="B164" s="14">
        <v>5741</v>
      </c>
      <c r="C164" s="14" t="s">
        <v>13</v>
      </c>
      <c r="D164" s="14">
        <v>545</v>
      </c>
      <c r="E164" s="14" t="s">
        <v>185</v>
      </c>
      <c r="F164" s="14" t="s">
        <v>181</v>
      </c>
      <c r="G164" s="14"/>
      <c r="H164" s="14">
        <v>2352</v>
      </c>
      <c r="I164" s="48">
        <v>15000</v>
      </c>
      <c r="J164" s="32"/>
      <c r="K164" s="16">
        <f t="shared" si="11"/>
        <v>15000</v>
      </c>
      <c r="L164" s="18">
        <v>38717</v>
      </c>
      <c r="M164" s="14">
        <v>5517</v>
      </c>
      <c r="N164" s="14" t="s">
        <v>14</v>
      </c>
      <c r="O164" s="68" t="s">
        <v>314</v>
      </c>
      <c r="P164" s="14" t="s">
        <v>221</v>
      </c>
      <c r="Q164" s="14"/>
    </row>
    <row r="165" spans="1:17" ht="12.75">
      <c r="A165" s="14">
        <v>16705</v>
      </c>
      <c r="B165" s="14">
        <v>5741</v>
      </c>
      <c r="C165" s="14" t="s">
        <v>13</v>
      </c>
      <c r="D165" s="14">
        <v>598</v>
      </c>
      <c r="E165" s="14" t="s">
        <v>207</v>
      </c>
      <c r="F165" s="14" t="s">
        <v>119</v>
      </c>
      <c r="G165" s="14"/>
      <c r="H165" s="14">
        <v>446</v>
      </c>
      <c r="I165" s="16">
        <v>6500</v>
      </c>
      <c r="J165" s="16"/>
      <c r="K165" s="16">
        <f t="shared" si="11"/>
        <v>6500</v>
      </c>
      <c r="L165" s="11">
        <v>38759</v>
      </c>
      <c r="M165" s="14">
        <v>5874</v>
      </c>
      <c r="N165" s="14" t="s">
        <v>14</v>
      </c>
      <c r="O165" s="68" t="s">
        <v>314</v>
      </c>
      <c r="P165" s="14" t="s">
        <v>217</v>
      </c>
      <c r="Q165" s="14"/>
    </row>
    <row r="166" spans="1:17" ht="12.75">
      <c r="A166" s="85">
        <v>16705</v>
      </c>
      <c r="B166" s="85">
        <v>5741</v>
      </c>
      <c r="C166" s="85" t="s">
        <v>13</v>
      </c>
      <c r="D166" s="85">
        <v>680</v>
      </c>
      <c r="E166" s="85" t="s">
        <v>207</v>
      </c>
      <c r="F166" s="85" t="s">
        <v>119</v>
      </c>
      <c r="G166" s="85"/>
      <c r="H166" s="85">
        <v>446</v>
      </c>
      <c r="I166" s="86">
        <v>6500</v>
      </c>
      <c r="J166" s="86"/>
      <c r="K166" s="86">
        <f t="shared" si="11"/>
        <v>6500</v>
      </c>
      <c r="L166" s="87">
        <v>38759</v>
      </c>
      <c r="M166" s="85">
        <v>5874</v>
      </c>
      <c r="N166" s="85" t="s">
        <v>14</v>
      </c>
      <c r="O166" s="68" t="s">
        <v>314</v>
      </c>
      <c r="P166" s="85" t="s">
        <v>217</v>
      </c>
      <c r="Q166" s="85"/>
    </row>
    <row r="167" spans="1:17" ht="12.75">
      <c r="A167" s="14">
        <v>16705</v>
      </c>
      <c r="B167" s="14">
        <v>5741</v>
      </c>
      <c r="C167" s="14" t="s">
        <v>13</v>
      </c>
      <c r="D167" s="14">
        <v>682</v>
      </c>
      <c r="E167" s="14" t="s">
        <v>207</v>
      </c>
      <c r="F167" s="14" t="s">
        <v>119</v>
      </c>
      <c r="G167" s="14"/>
      <c r="H167" s="14">
        <v>446</v>
      </c>
      <c r="I167" s="16">
        <v>6500</v>
      </c>
      <c r="J167" s="16"/>
      <c r="K167" s="16">
        <f t="shared" si="11"/>
        <v>6500</v>
      </c>
      <c r="L167" s="11">
        <v>38759</v>
      </c>
      <c r="M167" s="14">
        <v>5874</v>
      </c>
      <c r="N167" s="14" t="s">
        <v>14</v>
      </c>
      <c r="O167" s="68" t="s">
        <v>314</v>
      </c>
      <c r="P167" s="14" t="s">
        <v>217</v>
      </c>
      <c r="Q167" s="14"/>
    </row>
    <row r="168" spans="1:17" ht="12.75">
      <c r="A168" s="85">
        <v>16705</v>
      </c>
      <c r="B168" s="85">
        <v>5741</v>
      </c>
      <c r="C168" s="85" t="s">
        <v>13</v>
      </c>
      <c r="D168" s="85">
        <v>690</v>
      </c>
      <c r="E168" s="85" t="s">
        <v>207</v>
      </c>
      <c r="F168" s="85" t="s">
        <v>119</v>
      </c>
      <c r="G168" s="85"/>
      <c r="H168" s="85">
        <v>446</v>
      </c>
      <c r="I168" s="86">
        <v>6500</v>
      </c>
      <c r="J168" s="86"/>
      <c r="K168" s="86">
        <f t="shared" si="11"/>
        <v>6500</v>
      </c>
      <c r="L168" s="87">
        <v>38759</v>
      </c>
      <c r="M168" s="85">
        <v>5874</v>
      </c>
      <c r="N168" s="85" t="s">
        <v>14</v>
      </c>
      <c r="O168" s="68" t="s">
        <v>314</v>
      </c>
      <c r="P168" s="85" t="s">
        <v>217</v>
      </c>
      <c r="Q168" s="85"/>
    </row>
    <row r="169" spans="1:17" ht="12.75">
      <c r="A169" s="14">
        <v>16705</v>
      </c>
      <c r="B169" s="14">
        <v>5741</v>
      </c>
      <c r="C169" s="14" t="s">
        <v>13</v>
      </c>
      <c r="D169" s="14">
        <v>694</v>
      </c>
      <c r="E169" s="14" t="s">
        <v>207</v>
      </c>
      <c r="F169" s="14" t="s">
        <v>119</v>
      </c>
      <c r="G169" s="14"/>
      <c r="H169" s="14">
        <v>446</v>
      </c>
      <c r="I169" s="16">
        <v>6500</v>
      </c>
      <c r="J169" s="16"/>
      <c r="K169" s="16">
        <f t="shared" si="11"/>
        <v>6500</v>
      </c>
      <c r="L169" s="11">
        <v>38759</v>
      </c>
      <c r="M169" s="14">
        <v>5874</v>
      </c>
      <c r="N169" s="14" t="s">
        <v>14</v>
      </c>
      <c r="O169" s="68" t="s">
        <v>314</v>
      </c>
      <c r="P169" s="14" t="s">
        <v>217</v>
      </c>
      <c r="Q169" s="14"/>
    </row>
    <row r="170" spans="1:17" ht="12.75">
      <c r="A170" s="14">
        <v>16705</v>
      </c>
      <c r="B170" s="14">
        <v>5741</v>
      </c>
      <c r="C170" s="14" t="s">
        <v>13</v>
      </c>
      <c r="D170" s="14">
        <v>1</v>
      </c>
      <c r="E170" s="14" t="s">
        <v>185</v>
      </c>
      <c r="F170" s="14" t="s">
        <v>208</v>
      </c>
      <c r="G170" s="14"/>
      <c r="H170" s="14">
        <v>446</v>
      </c>
      <c r="I170" s="16">
        <v>5000</v>
      </c>
      <c r="J170" s="16"/>
      <c r="K170" s="16">
        <f t="shared" si="11"/>
        <v>5000</v>
      </c>
      <c r="L170" s="11">
        <v>38759</v>
      </c>
      <c r="M170" s="14">
        <v>5874</v>
      </c>
      <c r="N170" s="14" t="s">
        <v>14</v>
      </c>
      <c r="O170" s="68" t="s">
        <v>314</v>
      </c>
      <c r="P170" s="14" t="s">
        <v>217</v>
      </c>
      <c r="Q170" s="14"/>
    </row>
    <row r="171" spans="1:17" ht="12.75">
      <c r="A171" s="14">
        <v>16705</v>
      </c>
      <c r="B171" s="14">
        <v>5741</v>
      </c>
      <c r="C171" s="14" t="s">
        <v>13</v>
      </c>
      <c r="D171" s="14">
        <v>784</v>
      </c>
      <c r="E171" s="14" t="s">
        <v>207</v>
      </c>
      <c r="F171" s="14" t="s">
        <v>119</v>
      </c>
      <c r="G171" s="14"/>
      <c r="H171" s="14">
        <v>140</v>
      </c>
      <c r="I171" s="16">
        <v>2800</v>
      </c>
      <c r="J171" s="16"/>
      <c r="K171" s="16">
        <f t="shared" si="11"/>
        <v>2800</v>
      </c>
      <c r="L171" s="18">
        <v>38717</v>
      </c>
      <c r="M171" s="14">
        <v>5685</v>
      </c>
      <c r="N171" s="14" t="s">
        <v>14</v>
      </c>
      <c r="O171" s="68" t="s">
        <v>314</v>
      </c>
      <c r="P171" s="14" t="s">
        <v>258</v>
      </c>
      <c r="Q171" s="14"/>
    </row>
    <row r="172" spans="1:17" ht="12.75">
      <c r="A172" s="14">
        <v>16705</v>
      </c>
      <c r="B172" s="14">
        <v>5741</v>
      </c>
      <c r="C172" s="14" t="s">
        <v>13</v>
      </c>
      <c r="D172" s="14">
        <v>820</v>
      </c>
      <c r="E172" s="14" t="s">
        <v>207</v>
      </c>
      <c r="F172" s="14" t="s">
        <v>119</v>
      </c>
      <c r="G172" s="14"/>
      <c r="H172" s="14">
        <v>140</v>
      </c>
      <c r="I172" s="16">
        <v>2800</v>
      </c>
      <c r="J172" s="16"/>
      <c r="K172" s="16">
        <f t="shared" si="11"/>
        <v>2800</v>
      </c>
      <c r="L172" s="18">
        <v>38717</v>
      </c>
      <c r="M172" s="14">
        <v>5685</v>
      </c>
      <c r="N172" s="14" t="s">
        <v>14</v>
      </c>
      <c r="O172" s="68" t="s">
        <v>314</v>
      </c>
      <c r="P172" s="14" t="s">
        <v>258</v>
      </c>
      <c r="Q172" s="14"/>
    </row>
    <row r="173" spans="1:17" ht="12.75">
      <c r="A173" s="14">
        <v>16705</v>
      </c>
      <c r="B173" s="14">
        <v>5741</v>
      </c>
      <c r="C173" s="14" t="s">
        <v>13</v>
      </c>
      <c r="D173" s="14">
        <v>832</v>
      </c>
      <c r="E173" s="14" t="s">
        <v>207</v>
      </c>
      <c r="F173" s="14" t="s">
        <v>119</v>
      </c>
      <c r="G173" s="14"/>
      <c r="H173" s="14">
        <v>140</v>
      </c>
      <c r="I173" s="16">
        <v>2800</v>
      </c>
      <c r="J173" s="16"/>
      <c r="K173" s="16">
        <f t="shared" si="11"/>
        <v>2800</v>
      </c>
      <c r="L173" s="18">
        <v>38717</v>
      </c>
      <c r="M173" s="14">
        <v>5685</v>
      </c>
      <c r="N173" s="14" t="s">
        <v>14</v>
      </c>
      <c r="O173" s="68" t="s">
        <v>314</v>
      </c>
      <c r="P173" s="14" t="s">
        <v>258</v>
      </c>
      <c r="Q173" s="14"/>
    </row>
    <row r="174" spans="1:17" ht="12.75">
      <c r="A174" s="14">
        <v>16705</v>
      </c>
      <c r="B174" s="14">
        <v>5741</v>
      </c>
      <c r="C174" s="14" t="s">
        <v>13</v>
      </c>
      <c r="D174" s="14">
        <v>868</v>
      </c>
      <c r="E174" s="14" t="s">
        <v>207</v>
      </c>
      <c r="F174" s="14" t="s">
        <v>119</v>
      </c>
      <c r="G174" s="14"/>
      <c r="H174" s="14">
        <v>140</v>
      </c>
      <c r="I174" s="16">
        <v>2800</v>
      </c>
      <c r="J174" s="16"/>
      <c r="K174" s="16">
        <f t="shared" si="11"/>
        <v>2800</v>
      </c>
      <c r="L174" s="18">
        <v>38717</v>
      </c>
      <c r="M174" s="14">
        <v>5685</v>
      </c>
      <c r="N174" s="14" t="s">
        <v>14</v>
      </c>
      <c r="O174" s="68" t="s">
        <v>314</v>
      </c>
      <c r="P174" s="14" t="s">
        <v>258</v>
      </c>
      <c r="Q174" s="14"/>
    </row>
    <row r="175" spans="1:17" ht="12.75">
      <c r="A175" s="14">
        <v>16705</v>
      </c>
      <c r="B175" s="14">
        <v>5741</v>
      </c>
      <c r="C175" s="14" t="s">
        <v>13</v>
      </c>
      <c r="D175" s="14">
        <v>876</v>
      </c>
      <c r="E175" s="14" t="s">
        <v>207</v>
      </c>
      <c r="F175" s="14" t="s">
        <v>119</v>
      </c>
      <c r="G175" s="14"/>
      <c r="H175" s="14">
        <v>140</v>
      </c>
      <c r="I175" s="16">
        <v>2800</v>
      </c>
      <c r="J175" s="16"/>
      <c r="K175" s="16">
        <f t="shared" si="11"/>
        <v>2800</v>
      </c>
      <c r="L175" s="18">
        <v>38717</v>
      </c>
      <c r="M175" s="14">
        <v>5685</v>
      </c>
      <c r="N175" s="14" t="s">
        <v>14</v>
      </c>
      <c r="O175" s="68" t="s">
        <v>314</v>
      </c>
      <c r="P175" s="14" t="s">
        <v>258</v>
      </c>
      <c r="Q175" s="14"/>
    </row>
    <row r="176" spans="1:17" ht="12.75">
      <c r="A176" s="14">
        <v>16705</v>
      </c>
      <c r="B176" s="14">
        <v>5741</v>
      </c>
      <c r="C176" s="14" t="s">
        <v>13</v>
      </c>
      <c r="D176" s="14">
        <v>908</v>
      </c>
      <c r="E176" s="14" t="s">
        <v>207</v>
      </c>
      <c r="F176" s="14" t="s">
        <v>119</v>
      </c>
      <c r="G176" s="14"/>
      <c r="H176" s="14">
        <v>140</v>
      </c>
      <c r="I176" s="16">
        <v>2800</v>
      </c>
      <c r="J176" s="16"/>
      <c r="K176" s="16">
        <f t="shared" si="11"/>
        <v>2800</v>
      </c>
      <c r="L176" s="18">
        <v>38717</v>
      </c>
      <c r="M176" s="14">
        <v>5685</v>
      </c>
      <c r="N176" s="14" t="s">
        <v>14</v>
      </c>
      <c r="O176" s="68" t="s">
        <v>314</v>
      </c>
      <c r="P176" s="14" t="s">
        <v>258</v>
      </c>
      <c r="Q176" s="14"/>
    </row>
    <row r="177" spans="1:17" ht="12.75">
      <c r="A177" s="14">
        <v>16705</v>
      </c>
      <c r="B177" s="14">
        <v>5741</v>
      </c>
      <c r="C177" s="14" t="s">
        <v>13</v>
      </c>
      <c r="D177" s="14">
        <v>912</v>
      </c>
      <c r="E177" s="14" t="s">
        <v>207</v>
      </c>
      <c r="F177" s="14" t="s">
        <v>119</v>
      </c>
      <c r="G177" s="14"/>
      <c r="H177" s="14">
        <v>140</v>
      </c>
      <c r="I177" s="16">
        <v>2800</v>
      </c>
      <c r="J177" s="16"/>
      <c r="K177" s="16">
        <f t="shared" si="11"/>
        <v>2800</v>
      </c>
      <c r="L177" s="18">
        <v>38717</v>
      </c>
      <c r="M177" s="14">
        <v>5685</v>
      </c>
      <c r="N177" s="14" t="s">
        <v>14</v>
      </c>
      <c r="O177" s="68" t="s">
        <v>314</v>
      </c>
      <c r="P177" s="14" t="s">
        <v>258</v>
      </c>
      <c r="Q177" s="14"/>
    </row>
    <row r="178" spans="1:17" ht="12.75">
      <c r="A178" s="14">
        <v>16705</v>
      </c>
      <c r="B178" s="14">
        <v>5741</v>
      </c>
      <c r="C178" s="14" t="s">
        <v>13</v>
      </c>
      <c r="D178" s="14">
        <v>936</v>
      </c>
      <c r="E178" s="14" t="s">
        <v>207</v>
      </c>
      <c r="F178" s="14" t="s">
        <v>119</v>
      </c>
      <c r="G178" s="14"/>
      <c r="H178" s="14">
        <v>140</v>
      </c>
      <c r="I178" s="16">
        <v>2800</v>
      </c>
      <c r="J178" s="16"/>
      <c r="K178" s="16">
        <f t="shared" si="11"/>
        <v>2800</v>
      </c>
      <c r="L178" s="18">
        <v>38717</v>
      </c>
      <c r="M178" s="14">
        <v>5685</v>
      </c>
      <c r="N178" s="14" t="s">
        <v>14</v>
      </c>
      <c r="O178" s="68" t="s">
        <v>314</v>
      </c>
      <c r="P178" s="14" t="s">
        <v>258</v>
      </c>
      <c r="Q178" s="14"/>
    </row>
    <row r="179" spans="1:17" ht="12.75">
      <c r="A179" s="14">
        <v>16705</v>
      </c>
      <c r="B179" s="14">
        <v>5741</v>
      </c>
      <c r="C179" s="14" t="s">
        <v>13</v>
      </c>
      <c r="D179" s="14">
        <v>968</v>
      </c>
      <c r="E179" s="14" t="s">
        <v>207</v>
      </c>
      <c r="F179" s="14" t="s">
        <v>119</v>
      </c>
      <c r="G179" s="14"/>
      <c r="H179" s="14">
        <v>140</v>
      </c>
      <c r="I179" s="16">
        <v>2800</v>
      </c>
      <c r="J179" s="16"/>
      <c r="K179" s="16">
        <f t="shared" si="11"/>
        <v>2800</v>
      </c>
      <c r="L179" s="18">
        <v>38717</v>
      </c>
      <c r="M179" s="14">
        <v>5685</v>
      </c>
      <c r="N179" s="14" t="s">
        <v>14</v>
      </c>
      <c r="O179" s="68" t="s">
        <v>314</v>
      </c>
      <c r="P179" s="14" t="s">
        <v>258</v>
      </c>
      <c r="Q179" s="14"/>
    </row>
    <row r="180" spans="1:17" ht="12.75">
      <c r="A180" s="14">
        <v>16705</v>
      </c>
      <c r="B180" s="14">
        <v>5741</v>
      </c>
      <c r="C180" s="14" t="s">
        <v>13</v>
      </c>
      <c r="D180" s="14">
        <v>1024</v>
      </c>
      <c r="E180" s="14" t="s">
        <v>207</v>
      </c>
      <c r="F180" s="14" t="s">
        <v>119</v>
      </c>
      <c r="G180" s="14"/>
      <c r="H180" s="14">
        <v>140</v>
      </c>
      <c r="I180" s="16">
        <v>2800</v>
      </c>
      <c r="J180" s="16"/>
      <c r="K180" s="16">
        <f t="shared" si="11"/>
        <v>2800</v>
      </c>
      <c r="L180" s="18">
        <v>38717</v>
      </c>
      <c r="M180" s="14">
        <v>5685</v>
      </c>
      <c r="N180" s="14" t="s">
        <v>14</v>
      </c>
      <c r="O180" s="68" t="s">
        <v>314</v>
      </c>
      <c r="P180" s="14" t="s">
        <v>258</v>
      </c>
      <c r="Q180" s="14"/>
    </row>
    <row r="181" spans="1:17" ht="12.75">
      <c r="A181" s="14">
        <v>16705</v>
      </c>
      <c r="B181" s="14">
        <v>5741</v>
      </c>
      <c r="C181" s="14" t="s">
        <v>13</v>
      </c>
      <c r="D181" s="14">
        <v>825</v>
      </c>
      <c r="E181" s="14" t="s">
        <v>207</v>
      </c>
      <c r="F181" s="14" t="s">
        <v>119</v>
      </c>
      <c r="G181" s="14"/>
      <c r="H181" s="14">
        <v>605</v>
      </c>
      <c r="I181" s="16">
        <v>9500</v>
      </c>
      <c r="J181" s="16"/>
      <c r="K181" s="16">
        <f>SUBTOTAL(9,I181:J181)</f>
        <v>9500</v>
      </c>
      <c r="L181" s="18">
        <v>39479</v>
      </c>
      <c r="M181" s="14">
        <v>1789</v>
      </c>
      <c r="N181" s="14" t="s">
        <v>18</v>
      </c>
      <c r="O181" s="68" t="s">
        <v>18</v>
      </c>
      <c r="P181" s="14" t="s">
        <v>217</v>
      </c>
      <c r="Q181" s="14"/>
    </row>
    <row r="182" spans="1:17" ht="12.75">
      <c r="A182" s="14">
        <v>16705</v>
      </c>
      <c r="B182" s="14">
        <v>5741</v>
      </c>
      <c r="C182" s="14" t="s">
        <v>13</v>
      </c>
      <c r="D182" s="68">
        <v>694</v>
      </c>
      <c r="E182" s="14" t="s">
        <v>207</v>
      </c>
      <c r="F182" s="14" t="s">
        <v>119</v>
      </c>
      <c r="G182" s="14"/>
      <c r="H182" s="14">
        <v>446</v>
      </c>
      <c r="I182" s="16">
        <v>-6500</v>
      </c>
      <c r="J182" s="16"/>
      <c r="K182" s="16">
        <f aca="true" t="shared" si="12" ref="K182:K194">+I182</f>
        <v>-6500</v>
      </c>
      <c r="L182" s="11">
        <v>38759</v>
      </c>
      <c r="M182" s="14">
        <v>5874</v>
      </c>
      <c r="N182" s="14" t="s">
        <v>14</v>
      </c>
      <c r="O182" s="68" t="s">
        <v>314</v>
      </c>
      <c r="P182" s="14"/>
      <c r="Q182" s="14" t="s">
        <v>209</v>
      </c>
    </row>
    <row r="183" spans="1:17" ht="12.75">
      <c r="A183" s="14">
        <v>16705</v>
      </c>
      <c r="B183" s="14">
        <v>5741</v>
      </c>
      <c r="C183" s="14" t="s">
        <v>13</v>
      </c>
      <c r="D183" s="68">
        <v>523</v>
      </c>
      <c r="E183" s="14" t="s">
        <v>207</v>
      </c>
      <c r="F183" s="14" t="s">
        <v>119</v>
      </c>
      <c r="G183" s="14"/>
      <c r="H183" s="14">
        <v>439</v>
      </c>
      <c r="I183" s="16">
        <v>-8500</v>
      </c>
      <c r="J183" s="16"/>
      <c r="K183" s="16">
        <f t="shared" si="12"/>
        <v>-8500</v>
      </c>
      <c r="L183" s="11">
        <v>38717</v>
      </c>
      <c r="M183" s="14">
        <v>5516</v>
      </c>
      <c r="N183" s="14" t="s">
        <v>14</v>
      </c>
      <c r="O183" s="68" t="s">
        <v>314</v>
      </c>
      <c r="P183" s="14"/>
      <c r="Q183" s="14" t="s">
        <v>210</v>
      </c>
    </row>
    <row r="184" spans="1:17" ht="12.75">
      <c r="A184" s="14">
        <v>16705</v>
      </c>
      <c r="B184" s="14">
        <v>5741</v>
      </c>
      <c r="C184" s="14" t="s">
        <v>13</v>
      </c>
      <c r="D184" s="68">
        <v>598</v>
      </c>
      <c r="E184" s="14" t="s">
        <v>207</v>
      </c>
      <c r="F184" s="14" t="s">
        <v>119</v>
      </c>
      <c r="G184" s="14"/>
      <c r="H184" s="14">
        <v>446</v>
      </c>
      <c r="I184" s="16">
        <v>-6500</v>
      </c>
      <c r="J184" s="16"/>
      <c r="K184" s="16">
        <f t="shared" si="12"/>
        <v>-6500</v>
      </c>
      <c r="L184" s="11">
        <v>38759</v>
      </c>
      <c r="M184" s="14">
        <v>5874</v>
      </c>
      <c r="N184" s="14" t="s">
        <v>14</v>
      </c>
      <c r="O184" s="68" t="s">
        <v>314</v>
      </c>
      <c r="P184" s="14"/>
      <c r="Q184" s="14" t="s">
        <v>211</v>
      </c>
    </row>
    <row r="185" spans="1:17" ht="12.75">
      <c r="A185" s="14">
        <v>16705</v>
      </c>
      <c r="B185" s="14">
        <v>5741</v>
      </c>
      <c r="C185" s="14" t="s">
        <v>13</v>
      </c>
      <c r="D185" s="68">
        <v>912</v>
      </c>
      <c r="E185" s="14" t="s">
        <v>207</v>
      </c>
      <c r="F185" s="14" t="s">
        <v>119</v>
      </c>
      <c r="G185" s="14"/>
      <c r="H185" s="14">
        <v>140</v>
      </c>
      <c r="I185" s="16">
        <v>-2800</v>
      </c>
      <c r="J185" s="16"/>
      <c r="K185" s="16">
        <f t="shared" si="12"/>
        <v>-2800</v>
      </c>
      <c r="L185" s="18">
        <v>38717</v>
      </c>
      <c r="M185" s="14">
        <v>5685</v>
      </c>
      <c r="N185" s="14" t="s">
        <v>14</v>
      </c>
      <c r="O185" s="68" t="s">
        <v>314</v>
      </c>
      <c r="P185" s="14"/>
      <c r="Q185" s="14" t="s">
        <v>212</v>
      </c>
    </row>
    <row r="186" spans="1:17" ht="12.75">
      <c r="A186" s="14">
        <v>16705</v>
      </c>
      <c r="B186" s="14">
        <v>5741</v>
      </c>
      <c r="C186" s="14" t="s">
        <v>13</v>
      </c>
      <c r="D186" s="68">
        <v>682</v>
      </c>
      <c r="E186" s="14" t="s">
        <v>207</v>
      </c>
      <c r="F186" s="14" t="s">
        <v>119</v>
      </c>
      <c r="G186" s="14"/>
      <c r="H186" s="14">
        <v>446</v>
      </c>
      <c r="I186" s="16">
        <v>-6500</v>
      </c>
      <c r="J186" s="16"/>
      <c r="K186" s="16">
        <f t="shared" si="12"/>
        <v>-6500</v>
      </c>
      <c r="L186" s="11">
        <v>38759</v>
      </c>
      <c r="M186" s="14">
        <v>5874</v>
      </c>
      <c r="N186" s="14" t="s">
        <v>14</v>
      </c>
      <c r="O186" s="68" t="s">
        <v>314</v>
      </c>
      <c r="P186" s="14" t="s">
        <v>182</v>
      </c>
      <c r="Q186" s="14" t="s">
        <v>213</v>
      </c>
    </row>
    <row r="187" spans="1:17" ht="12.75">
      <c r="A187" s="14">
        <v>16705</v>
      </c>
      <c r="B187" s="14">
        <v>5741</v>
      </c>
      <c r="C187" s="14" t="s">
        <v>13</v>
      </c>
      <c r="D187" s="68">
        <v>511</v>
      </c>
      <c r="E187" s="14" t="s">
        <v>207</v>
      </c>
      <c r="F187" s="14" t="s">
        <v>119</v>
      </c>
      <c r="G187" s="14"/>
      <c r="H187" s="14">
        <v>439</v>
      </c>
      <c r="I187" s="16">
        <v>-8500</v>
      </c>
      <c r="J187" s="16"/>
      <c r="K187" s="16">
        <f>+I187</f>
        <v>-8500</v>
      </c>
      <c r="L187" s="11">
        <v>38717</v>
      </c>
      <c r="M187" s="14">
        <v>5516</v>
      </c>
      <c r="N187" s="14" t="s">
        <v>14</v>
      </c>
      <c r="O187" s="68" t="s">
        <v>314</v>
      </c>
      <c r="P187" s="14" t="s">
        <v>184</v>
      </c>
      <c r="Q187" s="14" t="s">
        <v>213</v>
      </c>
    </row>
    <row r="188" spans="1:17" ht="12.75">
      <c r="A188" s="14">
        <v>16705</v>
      </c>
      <c r="B188" s="14">
        <v>5741</v>
      </c>
      <c r="C188" s="14" t="s">
        <v>13</v>
      </c>
      <c r="D188" s="68">
        <v>784</v>
      </c>
      <c r="E188" s="14" t="s">
        <v>207</v>
      </c>
      <c r="F188" s="14" t="s">
        <v>119</v>
      </c>
      <c r="G188" s="14"/>
      <c r="H188" s="14">
        <v>140</v>
      </c>
      <c r="I188" s="16">
        <v>-2800</v>
      </c>
      <c r="J188" s="16"/>
      <c r="K188" s="16">
        <f t="shared" si="12"/>
        <v>-2800</v>
      </c>
      <c r="L188" s="18">
        <v>38717</v>
      </c>
      <c r="M188" s="14">
        <v>5685</v>
      </c>
      <c r="N188" s="14" t="s">
        <v>14</v>
      </c>
      <c r="O188" s="68" t="s">
        <v>314</v>
      </c>
      <c r="P188" s="21" t="s">
        <v>182</v>
      </c>
      <c r="Q188" s="14" t="s">
        <v>213</v>
      </c>
    </row>
    <row r="189" spans="1:17" ht="12.75">
      <c r="A189" s="14">
        <v>16705</v>
      </c>
      <c r="B189" s="14">
        <v>5741</v>
      </c>
      <c r="C189" s="14" t="s">
        <v>13</v>
      </c>
      <c r="D189" s="68">
        <v>832</v>
      </c>
      <c r="E189" s="14" t="s">
        <v>207</v>
      </c>
      <c r="F189" s="14" t="s">
        <v>119</v>
      </c>
      <c r="G189" s="14"/>
      <c r="H189" s="14">
        <v>140</v>
      </c>
      <c r="I189" s="16">
        <v>-2800</v>
      </c>
      <c r="J189" s="16"/>
      <c r="K189" s="16">
        <f t="shared" si="12"/>
        <v>-2800</v>
      </c>
      <c r="L189" s="18">
        <v>38717</v>
      </c>
      <c r="M189" s="14">
        <v>5685</v>
      </c>
      <c r="N189" s="14" t="s">
        <v>14</v>
      </c>
      <c r="O189" s="68" t="s">
        <v>314</v>
      </c>
      <c r="P189" s="21" t="s">
        <v>184</v>
      </c>
      <c r="Q189" s="14" t="s">
        <v>213</v>
      </c>
    </row>
    <row r="190" spans="1:17" ht="12.75">
      <c r="A190" s="14">
        <v>16705</v>
      </c>
      <c r="B190" s="14">
        <v>5741</v>
      </c>
      <c r="C190" s="14" t="s">
        <v>13</v>
      </c>
      <c r="D190" s="68">
        <v>868</v>
      </c>
      <c r="E190" s="14" t="s">
        <v>207</v>
      </c>
      <c r="F190" s="14" t="s">
        <v>119</v>
      </c>
      <c r="G190" s="14"/>
      <c r="H190" s="14">
        <v>140</v>
      </c>
      <c r="I190" s="16">
        <v>-2800</v>
      </c>
      <c r="J190" s="16"/>
      <c r="K190" s="16">
        <f t="shared" si="12"/>
        <v>-2800</v>
      </c>
      <c r="L190" s="18">
        <v>38717</v>
      </c>
      <c r="M190" s="14">
        <v>5685</v>
      </c>
      <c r="N190" s="14" t="s">
        <v>14</v>
      </c>
      <c r="O190" s="68" t="s">
        <v>314</v>
      </c>
      <c r="P190" s="21" t="s">
        <v>182</v>
      </c>
      <c r="Q190" s="14" t="s">
        <v>213</v>
      </c>
    </row>
    <row r="191" spans="1:17" ht="12.75">
      <c r="A191" s="14">
        <v>16705</v>
      </c>
      <c r="B191" s="14">
        <v>5741</v>
      </c>
      <c r="C191" s="14" t="s">
        <v>13</v>
      </c>
      <c r="D191" s="68">
        <v>908</v>
      </c>
      <c r="E191" s="14" t="s">
        <v>207</v>
      </c>
      <c r="F191" s="14" t="s">
        <v>119</v>
      </c>
      <c r="G191" s="14"/>
      <c r="H191" s="14">
        <v>140</v>
      </c>
      <c r="I191" s="16">
        <v>-2800</v>
      </c>
      <c r="J191" s="16"/>
      <c r="K191" s="16">
        <f t="shared" si="12"/>
        <v>-2800</v>
      </c>
      <c r="L191" s="18">
        <v>38717</v>
      </c>
      <c r="M191" s="14">
        <v>5685</v>
      </c>
      <c r="N191" s="14" t="s">
        <v>14</v>
      </c>
      <c r="O191" s="68" t="s">
        <v>314</v>
      </c>
      <c r="P191" s="21" t="s">
        <v>184</v>
      </c>
      <c r="Q191" s="14" t="s">
        <v>213</v>
      </c>
    </row>
    <row r="192" spans="1:17" ht="12.75">
      <c r="A192" s="14">
        <v>16705</v>
      </c>
      <c r="B192" s="14">
        <v>5741</v>
      </c>
      <c r="C192" s="14" t="s">
        <v>13</v>
      </c>
      <c r="D192" s="68">
        <v>936</v>
      </c>
      <c r="E192" s="14" t="s">
        <v>207</v>
      </c>
      <c r="F192" s="14" t="s">
        <v>119</v>
      </c>
      <c r="G192" s="14"/>
      <c r="H192" s="14">
        <v>140</v>
      </c>
      <c r="I192" s="16">
        <v>-2800</v>
      </c>
      <c r="J192" s="16"/>
      <c r="K192" s="16">
        <f t="shared" si="12"/>
        <v>-2800</v>
      </c>
      <c r="L192" s="18">
        <v>38717</v>
      </c>
      <c r="M192" s="14">
        <v>5685</v>
      </c>
      <c r="N192" s="14" t="s">
        <v>14</v>
      </c>
      <c r="O192" s="68" t="s">
        <v>314</v>
      </c>
      <c r="P192" s="21" t="s">
        <v>182</v>
      </c>
      <c r="Q192" s="14" t="s">
        <v>213</v>
      </c>
    </row>
    <row r="193" spans="1:17" ht="12.75">
      <c r="A193" s="14">
        <v>16705</v>
      </c>
      <c r="B193" s="14">
        <v>5741</v>
      </c>
      <c r="C193" s="14" t="s">
        <v>13</v>
      </c>
      <c r="D193" s="68">
        <v>968</v>
      </c>
      <c r="E193" s="14" t="s">
        <v>207</v>
      </c>
      <c r="F193" s="14" t="s">
        <v>119</v>
      </c>
      <c r="G193" s="14"/>
      <c r="H193" s="14">
        <v>140</v>
      </c>
      <c r="I193" s="16">
        <v>-2800</v>
      </c>
      <c r="J193" s="16"/>
      <c r="K193" s="16">
        <f t="shared" si="12"/>
        <v>-2800</v>
      </c>
      <c r="L193" s="18">
        <v>38717</v>
      </c>
      <c r="M193" s="14">
        <v>5685</v>
      </c>
      <c r="N193" s="14" t="s">
        <v>14</v>
      </c>
      <c r="O193" s="68" t="s">
        <v>314</v>
      </c>
      <c r="P193" s="21" t="s">
        <v>184</v>
      </c>
      <c r="Q193" s="14" t="s">
        <v>213</v>
      </c>
    </row>
    <row r="194" spans="1:17" ht="12.75">
      <c r="A194" s="14">
        <v>16705</v>
      </c>
      <c r="B194" s="14">
        <v>5741</v>
      </c>
      <c r="C194" s="14" t="s">
        <v>13</v>
      </c>
      <c r="D194" s="68">
        <v>1024</v>
      </c>
      <c r="E194" s="14" t="s">
        <v>207</v>
      </c>
      <c r="F194" s="14" t="s">
        <v>119</v>
      </c>
      <c r="G194" s="14"/>
      <c r="H194" s="14">
        <v>140</v>
      </c>
      <c r="I194" s="16">
        <v>-2800</v>
      </c>
      <c r="J194" s="16"/>
      <c r="K194" s="16">
        <f t="shared" si="12"/>
        <v>-2800</v>
      </c>
      <c r="L194" s="18">
        <v>38717</v>
      </c>
      <c r="M194" s="14">
        <v>5685</v>
      </c>
      <c r="N194" s="14" t="s">
        <v>14</v>
      </c>
      <c r="O194" s="68" t="s">
        <v>314</v>
      </c>
      <c r="P194" s="21" t="s">
        <v>184</v>
      </c>
      <c r="Q194" s="14" t="s">
        <v>213</v>
      </c>
    </row>
    <row r="195" spans="1:17" ht="12.75">
      <c r="A195" s="14">
        <v>16705</v>
      </c>
      <c r="B195" s="14">
        <v>5741</v>
      </c>
      <c r="C195" s="14" t="s">
        <v>13</v>
      </c>
      <c r="D195" s="68">
        <v>825</v>
      </c>
      <c r="E195" s="14" t="s">
        <v>207</v>
      </c>
      <c r="F195" s="14" t="s">
        <v>119</v>
      </c>
      <c r="G195" s="14"/>
      <c r="H195" s="14">
        <v>605</v>
      </c>
      <c r="I195" s="16">
        <v>-9500</v>
      </c>
      <c r="J195" s="16"/>
      <c r="K195" s="16">
        <f>SUBTOTAL(9,I195:J195)</f>
        <v>-9500</v>
      </c>
      <c r="L195" s="18">
        <v>39479</v>
      </c>
      <c r="M195" s="14">
        <v>1789</v>
      </c>
      <c r="N195" s="14" t="s">
        <v>18</v>
      </c>
      <c r="O195" s="68" t="s">
        <v>18</v>
      </c>
      <c r="P195" s="21" t="s">
        <v>182</v>
      </c>
      <c r="Q195" s="14" t="s">
        <v>213</v>
      </c>
    </row>
    <row r="196" spans="1:17" ht="12.75">
      <c r="A196" s="14">
        <v>16705</v>
      </c>
      <c r="B196" s="14">
        <v>5741</v>
      </c>
      <c r="C196" s="14" t="s">
        <v>13</v>
      </c>
      <c r="D196" s="68">
        <v>876</v>
      </c>
      <c r="E196" s="14" t="s">
        <v>207</v>
      </c>
      <c r="F196" s="14" t="s">
        <v>119</v>
      </c>
      <c r="G196" s="14"/>
      <c r="H196" s="14">
        <v>140</v>
      </c>
      <c r="I196" s="16">
        <v>-2800</v>
      </c>
      <c r="J196" s="16"/>
      <c r="K196" s="16">
        <f aca="true" t="shared" si="13" ref="K196:K201">+I196</f>
        <v>-2800</v>
      </c>
      <c r="L196" s="18">
        <v>38717</v>
      </c>
      <c r="M196" s="14">
        <v>5685</v>
      </c>
      <c r="N196" s="14" t="s">
        <v>14</v>
      </c>
      <c r="O196" s="68" t="s">
        <v>314</v>
      </c>
      <c r="P196" s="14"/>
      <c r="Q196" s="14" t="s">
        <v>214</v>
      </c>
    </row>
    <row r="197" spans="1:17" ht="12.75">
      <c r="A197" s="14">
        <v>16705</v>
      </c>
      <c r="B197" s="14">
        <v>5741</v>
      </c>
      <c r="C197" s="14" t="s">
        <v>13</v>
      </c>
      <c r="D197" s="68">
        <v>820</v>
      </c>
      <c r="E197" s="14" t="s">
        <v>207</v>
      </c>
      <c r="F197" s="14" t="s">
        <v>119</v>
      </c>
      <c r="G197" s="14"/>
      <c r="H197" s="14">
        <v>140</v>
      </c>
      <c r="I197" s="16">
        <v>-2800</v>
      </c>
      <c r="J197" s="16"/>
      <c r="K197" s="16">
        <f t="shared" si="13"/>
        <v>-2800</v>
      </c>
      <c r="L197" s="18">
        <v>38717</v>
      </c>
      <c r="M197" s="14">
        <v>5685</v>
      </c>
      <c r="N197" s="14" t="s">
        <v>14</v>
      </c>
      <c r="O197" s="68" t="s">
        <v>314</v>
      </c>
      <c r="P197" s="14"/>
      <c r="Q197" s="14" t="s">
        <v>215</v>
      </c>
    </row>
    <row r="198" spans="1:17" ht="12.75">
      <c r="A198" s="14">
        <v>16705</v>
      </c>
      <c r="B198" s="14">
        <v>5741</v>
      </c>
      <c r="C198" s="14" t="s">
        <v>13</v>
      </c>
      <c r="D198" s="68">
        <v>545</v>
      </c>
      <c r="E198" s="14" t="s">
        <v>185</v>
      </c>
      <c r="F198" s="14" t="s">
        <v>181</v>
      </c>
      <c r="G198" s="14"/>
      <c r="H198" s="14">
        <v>2352</v>
      </c>
      <c r="I198" s="48">
        <v>-15000</v>
      </c>
      <c r="J198" s="32"/>
      <c r="K198" s="16">
        <f t="shared" si="13"/>
        <v>-15000</v>
      </c>
      <c r="L198" s="18">
        <v>38717</v>
      </c>
      <c r="M198" s="14">
        <v>5517</v>
      </c>
      <c r="N198" s="14" t="s">
        <v>14</v>
      </c>
      <c r="O198" s="68" t="s">
        <v>314</v>
      </c>
      <c r="P198" s="14"/>
      <c r="Q198" s="14" t="s">
        <v>216</v>
      </c>
    </row>
    <row r="199" spans="1:17" ht="12.75">
      <c r="A199" s="14">
        <v>16705</v>
      </c>
      <c r="B199" s="14">
        <v>5741</v>
      </c>
      <c r="C199" s="14" t="s">
        <v>13</v>
      </c>
      <c r="D199" s="14">
        <v>1</v>
      </c>
      <c r="E199" s="14" t="s">
        <v>185</v>
      </c>
      <c r="F199" s="14" t="s">
        <v>208</v>
      </c>
      <c r="G199" s="14"/>
      <c r="H199" s="14">
        <v>446</v>
      </c>
      <c r="I199" s="77">
        <v>-5000</v>
      </c>
      <c r="J199" s="16"/>
      <c r="K199" s="16">
        <f t="shared" si="13"/>
        <v>-5000</v>
      </c>
      <c r="L199" s="11">
        <v>38759</v>
      </c>
      <c r="M199" s="14">
        <v>5874</v>
      </c>
      <c r="N199" s="14" t="s">
        <v>14</v>
      </c>
      <c r="O199" s="68" t="s">
        <v>314</v>
      </c>
      <c r="P199" s="14"/>
      <c r="Q199" s="14" t="s">
        <v>183</v>
      </c>
    </row>
    <row r="200" spans="1:17" ht="12.75">
      <c r="A200" s="85">
        <v>16705</v>
      </c>
      <c r="B200" s="85">
        <v>5741</v>
      </c>
      <c r="C200" s="85" t="s">
        <v>13</v>
      </c>
      <c r="D200" s="85">
        <v>680</v>
      </c>
      <c r="E200" s="85" t="s">
        <v>207</v>
      </c>
      <c r="F200" s="85" t="s">
        <v>119</v>
      </c>
      <c r="G200" s="85"/>
      <c r="H200" s="85">
        <v>446</v>
      </c>
      <c r="I200" s="86">
        <v>-6500</v>
      </c>
      <c r="J200" s="86"/>
      <c r="K200" s="86">
        <f t="shared" si="13"/>
        <v>-6500</v>
      </c>
      <c r="L200" s="87">
        <v>38759</v>
      </c>
      <c r="M200" s="85">
        <v>5874</v>
      </c>
      <c r="N200" s="85" t="s">
        <v>14</v>
      </c>
      <c r="O200" s="68" t="s">
        <v>314</v>
      </c>
      <c r="P200" s="85" t="s">
        <v>217</v>
      </c>
      <c r="Q200" s="85"/>
    </row>
    <row r="201" spans="1:17" ht="12.75">
      <c r="A201" s="85">
        <v>16705</v>
      </c>
      <c r="B201" s="85">
        <v>5741</v>
      </c>
      <c r="C201" s="85" t="s">
        <v>13</v>
      </c>
      <c r="D201" s="85">
        <v>690</v>
      </c>
      <c r="E201" s="85" t="s">
        <v>207</v>
      </c>
      <c r="F201" s="85" t="s">
        <v>119</v>
      </c>
      <c r="G201" s="85"/>
      <c r="H201" s="85">
        <v>446</v>
      </c>
      <c r="I201" s="86">
        <v>-6500</v>
      </c>
      <c r="J201" s="86"/>
      <c r="K201" s="86">
        <f t="shared" si="13"/>
        <v>-6500</v>
      </c>
      <c r="L201" s="87">
        <v>38759</v>
      </c>
      <c r="M201" s="85">
        <v>5874</v>
      </c>
      <c r="N201" s="85" t="s">
        <v>14</v>
      </c>
      <c r="O201" s="68" t="s">
        <v>314</v>
      </c>
      <c r="P201" s="85" t="s">
        <v>217</v>
      </c>
      <c r="Q201" s="85"/>
    </row>
    <row r="202" spans="1:17" ht="12.75">
      <c r="A202" s="14"/>
      <c r="B202" s="14"/>
      <c r="C202" s="14"/>
      <c r="D202" s="14"/>
      <c r="E202" s="14"/>
      <c r="F202" s="14"/>
      <c r="G202" s="14"/>
      <c r="H202" s="14"/>
      <c r="I202" s="77"/>
      <c r="J202" s="16"/>
      <c r="K202" s="16"/>
      <c r="L202" s="11"/>
      <c r="M202" s="14"/>
      <c r="N202" s="14"/>
      <c r="O202" s="14"/>
      <c r="P202" s="14"/>
      <c r="Q202" s="14"/>
    </row>
    <row r="203" spans="1:17" ht="12.75">
      <c r="A203" s="14"/>
      <c r="B203" s="14"/>
      <c r="C203" s="14"/>
      <c r="D203" s="14"/>
      <c r="E203" s="14"/>
      <c r="F203" s="14"/>
      <c r="G203" s="14"/>
      <c r="H203" s="14"/>
      <c r="I203" s="16"/>
      <c r="J203" s="16"/>
      <c r="K203" s="16">
        <f>+I203</f>
        <v>0</v>
      </c>
      <c r="L203" s="18"/>
      <c r="M203" s="14"/>
      <c r="N203" s="14"/>
      <c r="O203" s="14"/>
      <c r="P203" s="14"/>
      <c r="Q203" s="14"/>
    </row>
    <row r="204" spans="7:11" ht="12.75">
      <c r="G204" s="2" t="s">
        <v>9</v>
      </c>
      <c r="I204" s="88">
        <f>SUM(I162:I203)</f>
        <v>0</v>
      </c>
      <c r="J204" s="88">
        <f>SUM(J162:J203)</f>
        <v>0</v>
      </c>
      <c r="K204" s="88">
        <f>SUM(K162:K203)</f>
        <v>0</v>
      </c>
    </row>
    <row r="205" spans="9:11" ht="12.75">
      <c r="I205" s="67"/>
      <c r="K205" s="3"/>
    </row>
    <row r="206" ht="12.75">
      <c r="I206" s="37"/>
    </row>
    <row r="207" spans="1:17" ht="63.75">
      <c r="A207" s="14">
        <v>16201</v>
      </c>
      <c r="B207" s="14">
        <v>5411</v>
      </c>
      <c r="C207" s="14" t="s">
        <v>112</v>
      </c>
      <c r="D207" s="14" t="s">
        <v>91</v>
      </c>
      <c r="E207" s="49" t="s">
        <v>120</v>
      </c>
      <c r="F207" s="14">
        <v>2004</v>
      </c>
      <c r="G207" s="9" t="s">
        <v>92</v>
      </c>
      <c r="H207" s="9">
        <v>20662</v>
      </c>
      <c r="I207" s="34">
        <v>185169.45</v>
      </c>
      <c r="J207" s="16">
        <f>+I207*0.15</f>
        <v>27775.4175</v>
      </c>
      <c r="K207" s="22">
        <f>+I207+J207</f>
        <v>212944.86750000002</v>
      </c>
      <c r="L207" s="18">
        <v>38238</v>
      </c>
      <c r="M207" s="14">
        <v>2757</v>
      </c>
      <c r="N207" s="14" t="s">
        <v>14</v>
      </c>
      <c r="O207" s="68" t="s">
        <v>314</v>
      </c>
      <c r="P207" s="14" t="s">
        <v>218</v>
      </c>
      <c r="Q207" s="14"/>
    </row>
    <row r="208" spans="1:17" ht="63.75">
      <c r="A208" s="14">
        <v>16201</v>
      </c>
      <c r="B208" s="14">
        <v>5411</v>
      </c>
      <c r="C208" s="14" t="s">
        <v>112</v>
      </c>
      <c r="D208" s="14" t="s">
        <v>93</v>
      </c>
      <c r="E208" s="49" t="s">
        <v>121</v>
      </c>
      <c r="F208" s="14">
        <v>2005</v>
      </c>
      <c r="G208" s="10" t="s">
        <v>94</v>
      </c>
      <c r="H208" s="10">
        <v>20835</v>
      </c>
      <c r="I208" s="34">
        <v>118294.47</v>
      </c>
      <c r="J208" s="16">
        <f>+I208*0.15</f>
        <v>17744.1705</v>
      </c>
      <c r="K208" s="22">
        <f>+I208+J208</f>
        <v>136038.6405</v>
      </c>
      <c r="L208" s="18">
        <v>38265</v>
      </c>
      <c r="M208" s="14">
        <v>3280</v>
      </c>
      <c r="N208" s="14" t="s">
        <v>14</v>
      </c>
      <c r="O208" s="68" t="s">
        <v>314</v>
      </c>
      <c r="P208" s="14" t="s">
        <v>218</v>
      </c>
      <c r="Q208" s="14"/>
    </row>
    <row r="209" spans="1:17" ht="63.75">
      <c r="A209" s="14">
        <v>16201</v>
      </c>
      <c r="B209" s="14">
        <v>5411</v>
      </c>
      <c r="C209" s="14" t="s">
        <v>112</v>
      </c>
      <c r="D209" s="14" t="s">
        <v>95</v>
      </c>
      <c r="E209" s="49" t="s">
        <v>122</v>
      </c>
      <c r="F209" s="14">
        <v>2005</v>
      </c>
      <c r="G209" s="10" t="s">
        <v>97</v>
      </c>
      <c r="H209" s="10" t="s">
        <v>96</v>
      </c>
      <c r="I209" s="34">
        <v>1252173.9</v>
      </c>
      <c r="J209" s="16">
        <f>+I209*0.15</f>
        <v>187826.085</v>
      </c>
      <c r="K209" s="22">
        <f>+I209+J209</f>
        <v>1439999.9849999999</v>
      </c>
      <c r="L209" s="18">
        <v>38349</v>
      </c>
      <c r="M209" s="14"/>
      <c r="N209" s="14" t="s">
        <v>14</v>
      </c>
      <c r="O209" s="68" t="s">
        <v>314</v>
      </c>
      <c r="P209" s="14" t="s">
        <v>219</v>
      </c>
      <c r="Q209" s="14"/>
    </row>
    <row r="210" spans="1:17" ht="12.75">
      <c r="A210" s="25"/>
      <c r="B210" s="25"/>
      <c r="C210" s="25"/>
      <c r="D210" s="25"/>
      <c r="E210" s="25"/>
      <c r="F210" s="25"/>
      <c r="G210" s="50" t="s">
        <v>312</v>
      </c>
      <c r="H210" s="25"/>
      <c r="I210" s="41">
        <f>SUM(I207:I209)</f>
        <v>1555637.8199999998</v>
      </c>
      <c r="J210" s="41">
        <f>SUM(J207:J209)</f>
        <v>233345.673</v>
      </c>
      <c r="K210" s="41">
        <f>SUM(K207:K209)</f>
        <v>1788983.4929999998</v>
      </c>
      <c r="L210" s="25"/>
      <c r="M210" s="25"/>
      <c r="N210" s="25"/>
      <c r="O210" s="25"/>
      <c r="P210" s="25"/>
      <c r="Q210" s="25"/>
    </row>
    <row r="211" spans="1:17" ht="12.75">
      <c r="A211" s="25"/>
      <c r="B211" s="25"/>
      <c r="C211" s="25"/>
      <c r="D211" s="25"/>
      <c r="E211" s="25"/>
      <c r="F211" s="25"/>
      <c r="G211" s="25"/>
      <c r="H211" s="25"/>
      <c r="I211" s="41"/>
      <c r="J211" s="25"/>
      <c r="K211" s="25"/>
      <c r="L211" s="25"/>
      <c r="M211" s="25"/>
      <c r="N211" s="25"/>
      <c r="O211" s="25"/>
      <c r="P211" s="25"/>
      <c r="Q211" s="25"/>
    </row>
    <row r="212" ht="12.75">
      <c r="I212" s="6"/>
    </row>
    <row r="213" spans="7:11" ht="12.75">
      <c r="G213" s="2" t="s">
        <v>113</v>
      </c>
      <c r="I213" s="54">
        <f>+I210+I204+I158+I155+I126+I107</f>
        <v>7706571.89</v>
      </c>
      <c r="J213" s="54">
        <f>+J210+J204+J158+J155+J126+J107</f>
        <v>407673.39619999996</v>
      </c>
      <c r="K213" s="54">
        <f>+K210+K204+K158+K155+K126+K107</f>
        <v>8114245.286199999</v>
      </c>
    </row>
    <row r="214" ht="12.75">
      <c r="I214" s="55">
        <v>7706571.87</v>
      </c>
    </row>
    <row r="215" ht="12.75">
      <c r="I215" s="55">
        <f>+I214-I213</f>
        <v>-0.019999999552965164</v>
      </c>
    </row>
    <row r="216" ht="12.75">
      <c r="I216" s="56"/>
    </row>
    <row r="218" ht="12.75">
      <c r="I218" s="1"/>
    </row>
    <row r="219" ht="12.75">
      <c r="I219" s="1"/>
    </row>
    <row r="220" ht="12.75">
      <c r="I220" s="1"/>
    </row>
    <row r="221" ht="12.75">
      <c r="I221" s="1"/>
    </row>
    <row r="222" ht="12.75">
      <c r="I222" s="1"/>
    </row>
  </sheetData>
  <sheetProtection/>
  <autoFilter ref="A6:Q210"/>
  <mergeCells count="4">
    <mergeCell ref="A1:Q1"/>
    <mergeCell ref="A2:Q2"/>
    <mergeCell ref="A3:Q3"/>
    <mergeCell ref="A159:H159"/>
  </mergeCells>
  <conditionalFormatting sqref="G207:H209 G210">
    <cfRule type="cellIs" priority="1" dxfId="0" operator="equal" stopIfTrue="1">
      <formula>0</formula>
    </cfRule>
  </conditionalFormatting>
  <printOptions horizontalCentered="1"/>
  <pageMargins left="0.5905511811023623" right="0" top="0.984251968503937" bottom="0.984251968503937" header="0" footer="0"/>
  <pageSetup horizontalDpi="600" verticalDpi="600" orientation="landscape" paperSize="5" scale="60" r:id="rId2"/>
  <headerFooter alignWithMargins="0">
    <oddFooter>&amp;C Hoja &amp;P de &amp;N&amp;R&amp;D</oddFooter>
  </headerFooter>
  <rowBreaks count="3" manualBreakCount="3">
    <brk id="118" max="14" man="1"/>
    <brk id="161" max="14" man="1"/>
    <brk id="204" max="1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12"/>
  <sheetViews>
    <sheetView tabSelected="1" view="pageBreakPreview" zoomScale="80" zoomScaleSheetLayoutView="80" zoomScalePageLayoutView="0" workbookViewId="0" topLeftCell="A1">
      <pane xSplit="4" ySplit="6" topLeftCell="J178" activePane="bottomRight" state="frozen"/>
      <selection pane="topLeft" activeCell="A1" sqref="A1"/>
      <selection pane="topRight" activeCell="C1" sqref="C1"/>
      <selection pane="bottomLeft" activeCell="A4" sqref="A4"/>
      <selection pane="bottomRight" activeCell="K199" sqref="K199"/>
    </sheetView>
  </sheetViews>
  <sheetFormatPr defaultColWidth="11.421875" defaultRowHeight="12.75"/>
  <cols>
    <col min="1" max="2" width="9.421875" style="0" customWidth="1"/>
    <col min="3" max="3" width="30.00390625" style="0" customWidth="1"/>
    <col min="4" max="4" width="32.00390625" style="0" customWidth="1"/>
    <col min="5" max="5" width="15.421875" style="0" customWidth="1"/>
    <col min="6" max="6" width="14.00390625" style="0" customWidth="1"/>
    <col min="7" max="7" width="15.28125" style="0" customWidth="1"/>
    <col min="8" max="8" width="13.421875" style="0" bestFit="1" customWidth="1"/>
    <col min="9" max="9" width="15.421875" style="0" customWidth="1"/>
    <col min="10" max="10" width="18.7109375" style="0" customWidth="1"/>
    <col min="11" max="11" width="14.28125" style="0" customWidth="1"/>
    <col min="12" max="12" width="14.8515625" style="0" customWidth="1"/>
    <col min="13" max="13" width="12.57421875" style="0" customWidth="1"/>
    <col min="14" max="14" width="11.140625" style="0" customWidth="1"/>
    <col min="17" max="17" width="60.28125" style="0" customWidth="1"/>
    <col min="18" max="18" width="24.7109375" style="0" customWidth="1"/>
  </cols>
  <sheetData>
    <row r="1" spans="1:18" ht="18">
      <c r="A1" s="129" t="s">
        <v>90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spans="1:18" ht="12.75">
      <c r="A2" s="130" t="s">
        <v>45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</row>
    <row r="3" spans="1:18" ht="12.75">
      <c r="A3" s="130" t="s">
        <v>693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</row>
    <row r="4" spans="1:18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ht="12.75">
      <c r="L5" s="1"/>
    </row>
    <row r="6" spans="1:18" ht="12.75">
      <c r="A6" s="2" t="s">
        <v>0</v>
      </c>
      <c r="B6" s="2"/>
      <c r="C6" s="2"/>
      <c r="D6" s="2" t="s">
        <v>1</v>
      </c>
      <c r="E6" s="2" t="s">
        <v>2</v>
      </c>
      <c r="F6" s="2" t="s">
        <v>3</v>
      </c>
      <c r="G6" s="2" t="s">
        <v>4</v>
      </c>
      <c r="H6" s="2" t="s">
        <v>5</v>
      </c>
      <c r="I6" s="2" t="s">
        <v>6</v>
      </c>
      <c r="J6" s="2" t="s">
        <v>7</v>
      </c>
      <c r="K6" s="2" t="s">
        <v>8</v>
      </c>
      <c r="L6" s="2" t="s">
        <v>9</v>
      </c>
      <c r="M6" s="2" t="s">
        <v>10</v>
      </c>
      <c r="N6" s="2" t="s">
        <v>11</v>
      </c>
      <c r="O6" s="2" t="s">
        <v>12</v>
      </c>
      <c r="P6" s="2" t="s">
        <v>313</v>
      </c>
      <c r="Q6" s="2" t="s">
        <v>288</v>
      </c>
      <c r="R6" s="2" t="s">
        <v>289</v>
      </c>
    </row>
    <row r="7" spans="1:18" ht="12.75">
      <c r="A7" s="105"/>
      <c r="B7" s="21">
        <v>5831</v>
      </c>
      <c r="C7" s="21" t="s">
        <v>347</v>
      </c>
      <c r="D7" s="21" t="s">
        <v>348</v>
      </c>
      <c r="E7" s="21"/>
      <c r="F7" s="21"/>
      <c r="G7" s="21"/>
      <c r="H7" s="21"/>
      <c r="I7" s="21"/>
      <c r="J7" s="34">
        <v>1472579.93</v>
      </c>
      <c r="K7" s="21"/>
      <c r="L7" s="21"/>
      <c r="M7" s="106">
        <v>41214</v>
      </c>
      <c r="N7" s="21"/>
      <c r="O7" s="21"/>
      <c r="P7" s="21"/>
      <c r="Q7" s="21"/>
      <c r="R7" s="21"/>
    </row>
    <row r="8" spans="1:18" ht="12.75">
      <c r="A8" s="105"/>
      <c r="B8" s="21">
        <v>5831</v>
      </c>
      <c r="C8" s="21" t="s">
        <v>347</v>
      </c>
      <c r="D8" s="21" t="s">
        <v>349</v>
      </c>
      <c r="E8" s="21"/>
      <c r="F8" s="21"/>
      <c r="G8" s="21"/>
      <c r="H8" s="21"/>
      <c r="I8" s="21"/>
      <c r="J8" s="34">
        <v>510663.74</v>
      </c>
      <c r="K8" s="21"/>
      <c r="L8" s="21"/>
      <c r="M8" s="106">
        <v>41214</v>
      </c>
      <c r="N8" s="21"/>
      <c r="O8" s="21"/>
      <c r="P8" s="21"/>
      <c r="Q8" s="21"/>
      <c r="R8" s="21"/>
    </row>
    <row r="9" spans="1:18" ht="12.75">
      <c r="A9" s="105"/>
      <c r="B9" s="21">
        <v>5831</v>
      </c>
      <c r="C9" s="21" t="s">
        <v>347</v>
      </c>
      <c r="D9" s="21" t="s">
        <v>350</v>
      </c>
      <c r="E9" s="21"/>
      <c r="F9" s="21"/>
      <c r="G9" s="21"/>
      <c r="H9" s="21"/>
      <c r="I9" s="21"/>
      <c r="J9" s="34">
        <v>12138438.52</v>
      </c>
      <c r="K9" s="21"/>
      <c r="L9" s="21"/>
      <c r="M9" s="106">
        <v>41214</v>
      </c>
      <c r="N9" s="21"/>
      <c r="O9" s="21"/>
      <c r="P9" s="21"/>
      <c r="Q9" s="21"/>
      <c r="R9" s="21"/>
    </row>
    <row r="10" spans="1:18" ht="12.75">
      <c r="A10" s="105"/>
      <c r="B10" s="21">
        <v>5831</v>
      </c>
      <c r="C10" s="21" t="s">
        <v>347</v>
      </c>
      <c r="D10" s="21" t="s">
        <v>351</v>
      </c>
      <c r="E10" s="21"/>
      <c r="F10" s="21"/>
      <c r="G10" s="21"/>
      <c r="H10" s="21"/>
      <c r="I10" s="21"/>
      <c r="J10" s="34">
        <v>266686.27</v>
      </c>
      <c r="K10" s="21"/>
      <c r="L10" s="21"/>
      <c r="M10" s="106">
        <v>41214</v>
      </c>
      <c r="N10" s="21"/>
      <c r="O10" s="21"/>
      <c r="P10" s="21"/>
      <c r="Q10" s="21"/>
      <c r="R10" s="21"/>
    </row>
    <row r="11" spans="1:18" ht="12.75">
      <c r="A11" s="105"/>
      <c r="B11" s="21">
        <v>5831</v>
      </c>
      <c r="C11" s="21" t="s">
        <v>347</v>
      </c>
      <c r="D11" s="21" t="s">
        <v>352</v>
      </c>
      <c r="E11" s="21"/>
      <c r="F11" s="21"/>
      <c r="G11" s="21"/>
      <c r="H11" s="21"/>
      <c r="I11" s="21"/>
      <c r="J11" s="34">
        <v>9251020.18</v>
      </c>
      <c r="K11" s="21"/>
      <c r="L11" s="21"/>
      <c r="M11" s="106">
        <v>41214</v>
      </c>
      <c r="N11" s="21"/>
      <c r="O11" s="21"/>
      <c r="P11" s="21"/>
      <c r="Q11" s="21"/>
      <c r="R11" s="21"/>
    </row>
    <row r="12" spans="1:18" ht="12.75">
      <c r="A12" s="105"/>
      <c r="B12" s="21">
        <v>5831</v>
      </c>
      <c r="C12" s="21" t="s">
        <v>347</v>
      </c>
      <c r="D12" s="21" t="s">
        <v>353</v>
      </c>
      <c r="E12" s="21"/>
      <c r="F12" s="21"/>
      <c r="G12" s="21"/>
      <c r="H12" s="21"/>
      <c r="I12" s="21"/>
      <c r="J12" s="34">
        <v>802197.11</v>
      </c>
      <c r="K12" s="21"/>
      <c r="L12" s="21"/>
      <c r="M12" s="106">
        <v>41214</v>
      </c>
      <c r="N12" s="21"/>
      <c r="O12" s="21"/>
      <c r="P12" s="21"/>
      <c r="Q12" s="21"/>
      <c r="R12" s="21"/>
    </row>
    <row r="13" spans="1:18" ht="12.75">
      <c r="A13" s="105"/>
      <c r="B13" s="21">
        <v>5831</v>
      </c>
      <c r="C13" s="21" t="s">
        <v>347</v>
      </c>
      <c r="D13" s="21" t="s">
        <v>354</v>
      </c>
      <c r="E13" s="21"/>
      <c r="F13" s="21"/>
      <c r="G13" s="21"/>
      <c r="H13" s="21"/>
      <c r="I13" s="21"/>
      <c r="J13" s="34">
        <v>10434850.01</v>
      </c>
      <c r="K13" s="21"/>
      <c r="L13" s="21"/>
      <c r="M13" s="106">
        <v>41214</v>
      </c>
      <c r="N13" s="21"/>
      <c r="O13" s="21"/>
      <c r="P13" s="21"/>
      <c r="Q13" s="21"/>
      <c r="R13" s="21"/>
    </row>
    <row r="14" spans="1:18" ht="12.75">
      <c r="A14" s="105"/>
      <c r="B14" s="21">
        <v>5831</v>
      </c>
      <c r="C14" s="21" t="s">
        <v>347</v>
      </c>
      <c r="D14" s="21" t="s">
        <v>355</v>
      </c>
      <c r="E14" s="21"/>
      <c r="F14" s="21"/>
      <c r="G14" s="21"/>
      <c r="H14" s="21"/>
      <c r="I14" s="21"/>
      <c r="J14" s="34">
        <v>1805116.22</v>
      </c>
      <c r="K14" s="21"/>
      <c r="L14" s="21"/>
      <c r="M14" s="106">
        <v>41214</v>
      </c>
      <c r="N14" s="21"/>
      <c r="O14" s="21"/>
      <c r="P14" s="21"/>
      <c r="Q14" s="21"/>
      <c r="R14" s="21"/>
    </row>
    <row r="15" spans="1:18" ht="12.75">
      <c r="A15" s="105"/>
      <c r="B15" s="21">
        <v>5831</v>
      </c>
      <c r="C15" s="21" t="s">
        <v>347</v>
      </c>
      <c r="D15" s="21" t="s">
        <v>356</v>
      </c>
      <c r="E15" s="21"/>
      <c r="F15" s="21"/>
      <c r="G15" s="21"/>
      <c r="H15" s="21"/>
      <c r="I15" s="21"/>
      <c r="J15" s="34">
        <v>8318113.55</v>
      </c>
      <c r="K15" s="21"/>
      <c r="L15" s="21"/>
      <c r="M15" s="106">
        <v>41214</v>
      </c>
      <c r="N15" s="21"/>
      <c r="O15" s="21"/>
      <c r="P15" s="21"/>
      <c r="Q15" s="21"/>
      <c r="R15" s="21"/>
    </row>
    <row r="16" spans="1:18" ht="12.75">
      <c r="A16" s="13">
        <v>16101</v>
      </c>
      <c r="B16" s="13">
        <v>5111</v>
      </c>
      <c r="C16" s="23" t="s">
        <v>316</v>
      </c>
      <c r="D16" s="14" t="s">
        <v>315</v>
      </c>
      <c r="E16" s="14"/>
      <c r="F16" s="14"/>
      <c r="G16" s="15"/>
      <c r="H16" s="14"/>
      <c r="I16" s="15">
        <v>59600</v>
      </c>
      <c r="J16" s="20">
        <v>1749</v>
      </c>
      <c r="K16" s="20"/>
      <c r="L16" s="24"/>
      <c r="M16" s="18">
        <v>41024</v>
      </c>
      <c r="N16" s="19">
        <v>12766</v>
      </c>
      <c r="O16" s="21" t="s">
        <v>314</v>
      </c>
      <c r="P16" s="68"/>
      <c r="Q16" s="14"/>
      <c r="R16" s="14"/>
    </row>
    <row r="17" spans="1:18" ht="12.75">
      <c r="A17" s="13">
        <v>16101</v>
      </c>
      <c r="B17" s="13">
        <v>5111</v>
      </c>
      <c r="C17" s="23" t="s">
        <v>316</v>
      </c>
      <c r="D17" s="14" t="s">
        <v>315</v>
      </c>
      <c r="E17" s="14"/>
      <c r="F17" s="14"/>
      <c r="G17" s="15"/>
      <c r="H17" s="14"/>
      <c r="I17" s="102">
        <v>320562</v>
      </c>
      <c r="J17" s="20">
        <v>1649</v>
      </c>
      <c r="K17" s="20"/>
      <c r="L17" s="24"/>
      <c r="M17" s="18">
        <v>41273</v>
      </c>
      <c r="N17" s="19">
        <v>4769</v>
      </c>
      <c r="O17" s="21" t="s">
        <v>18</v>
      </c>
      <c r="P17" s="68"/>
      <c r="Q17" s="14"/>
      <c r="R17" s="14"/>
    </row>
    <row r="18" spans="1:18" ht="12.75">
      <c r="A18" s="13"/>
      <c r="B18" s="13">
        <v>511</v>
      </c>
      <c r="C18" s="23" t="s">
        <v>316</v>
      </c>
      <c r="D18" s="21" t="s">
        <v>357</v>
      </c>
      <c r="E18" s="14"/>
      <c r="F18" s="14"/>
      <c r="G18" s="15"/>
      <c r="H18" s="14"/>
      <c r="I18" s="102">
        <v>2690796</v>
      </c>
      <c r="J18" s="20">
        <v>1799</v>
      </c>
      <c r="K18" s="20"/>
      <c r="L18" s="24"/>
      <c r="M18" s="18">
        <v>41273</v>
      </c>
      <c r="N18" s="19">
        <v>2</v>
      </c>
      <c r="O18" s="21" t="s">
        <v>358</v>
      </c>
      <c r="P18" s="68"/>
      <c r="Q18" s="21" t="s">
        <v>359</v>
      </c>
      <c r="R18" s="14"/>
    </row>
    <row r="19" spans="1:18" ht="12.75">
      <c r="A19" s="14">
        <v>16102</v>
      </c>
      <c r="B19" s="21">
        <v>5151</v>
      </c>
      <c r="C19" s="23" t="s">
        <v>316</v>
      </c>
      <c r="D19" s="14" t="s">
        <v>20</v>
      </c>
      <c r="E19" s="14"/>
      <c r="F19" s="14"/>
      <c r="G19" s="15"/>
      <c r="H19" s="14"/>
      <c r="I19" s="15">
        <v>546</v>
      </c>
      <c r="J19" s="47">
        <v>66120</v>
      </c>
      <c r="K19" s="47"/>
      <c r="L19" s="22"/>
      <c r="M19" s="18">
        <v>41262</v>
      </c>
      <c r="N19" s="19"/>
      <c r="O19" s="21" t="s">
        <v>314</v>
      </c>
      <c r="P19" s="14"/>
      <c r="Q19" s="21" t="s">
        <v>360</v>
      </c>
      <c r="R19" s="14"/>
    </row>
    <row r="20" spans="1:18" ht="12.75">
      <c r="A20" s="14">
        <v>16102</v>
      </c>
      <c r="B20" s="21">
        <v>5151</v>
      </c>
      <c r="C20" s="23" t="s">
        <v>316</v>
      </c>
      <c r="D20" s="14" t="s">
        <v>20</v>
      </c>
      <c r="E20" s="14"/>
      <c r="F20" s="14"/>
      <c r="G20" s="15"/>
      <c r="H20" s="14"/>
      <c r="I20" s="15">
        <v>224892</v>
      </c>
      <c r="J20" s="47">
        <v>20000</v>
      </c>
      <c r="K20" s="47"/>
      <c r="L20" s="48"/>
      <c r="M20" s="18">
        <v>41187</v>
      </c>
      <c r="N20" s="19">
        <v>3</v>
      </c>
      <c r="O20" s="21" t="s">
        <v>358</v>
      </c>
      <c r="P20" s="14"/>
      <c r="Q20" s="21" t="s">
        <v>189</v>
      </c>
      <c r="R20" s="14"/>
    </row>
    <row r="21" spans="1:18" ht="12.75">
      <c r="A21" s="14"/>
      <c r="B21" s="21">
        <v>5211</v>
      </c>
      <c r="C21" s="23" t="s">
        <v>316</v>
      </c>
      <c r="D21" s="14" t="s">
        <v>318</v>
      </c>
      <c r="E21" s="14"/>
      <c r="F21" s="14"/>
      <c r="G21" s="15"/>
      <c r="H21" s="14"/>
      <c r="I21" s="15">
        <v>2509227</v>
      </c>
      <c r="J21" s="47">
        <v>7499.01</v>
      </c>
      <c r="K21" s="47"/>
      <c r="L21" s="48"/>
      <c r="M21" s="18">
        <v>41179</v>
      </c>
      <c r="N21" s="19">
        <v>4642</v>
      </c>
      <c r="O21" s="21" t="s">
        <v>18</v>
      </c>
      <c r="P21" s="14"/>
      <c r="Q21" s="21" t="s">
        <v>359</v>
      </c>
      <c r="R21" s="14"/>
    </row>
    <row r="22" spans="1:18" ht="12.75">
      <c r="A22" s="14"/>
      <c r="B22" s="21">
        <v>5211</v>
      </c>
      <c r="C22" s="23" t="s">
        <v>316</v>
      </c>
      <c r="D22" s="14" t="s">
        <v>318</v>
      </c>
      <c r="E22" s="14"/>
      <c r="F22" s="14"/>
      <c r="G22" s="15"/>
      <c r="H22" s="14"/>
      <c r="I22" s="15">
        <v>2509227</v>
      </c>
      <c r="J22" s="47">
        <v>-7499.01</v>
      </c>
      <c r="K22" s="47"/>
      <c r="L22" s="48"/>
      <c r="M22" s="18">
        <v>41180</v>
      </c>
      <c r="N22" s="19">
        <v>4642</v>
      </c>
      <c r="O22" s="21" t="s">
        <v>18</v>
      </c>
      <c r="P22" s="14"/>
      <c r="Q22" s="21" t="s">
        <v>359</v>
      </c>
      <c r="R22" s="14"/>
    </row>
    <row r="23" spans="1:18" ht="12.75">
      <c r="A23" s="13">
        <v>16105</v>
      </c>
      <c r="B23" s="13">
        <v>5211</v>
      </c>
      <c r="C23" s="23" t="s">
        <v>317</v>
      </c>
      <c r="D23" s="14" t="s">
        <v>318</v>
      </c>
      <c r="E23" s="14"/>
      <c r="F23" s="14"/>
      <c r="G23" s="15"/>
      <c r="H23" s="14"/>
      <c r="I23" s="15">
        <v>2509227</v>
      </c>
      <c r="J23" s="20">
        <v>7499.01</v>
      </c>
      <c r="K23" s="20"/>
      <c r="L23" s="34"/>
      <c r="M23" s="18">
        <v>41180</v>
      </c>
      <c r="N23" s="19">
        <v>4642</v>
      </c>
      <c r="O23" s="21" t="s">
        <v>18</v>
      </c>
      <c r="P23" s="14"/>
      <c r="Q23" s="21" t="s">
        <v>359</v>
      </c>
      <c r="R23" s="14"/>
    </row>
    <row r="24" spans="1:18" ht="12.75">
      <c r="A24" s="13">
        <v>16105</v>
      </c>
      <c r="B24" s="13">
        <v>5291</v>
      </c>
      <c r="C24" s="23" t="s">
        <v>317</v>
      </c>
      <c r="D24" s="51" t="s">
        <v>361</v>
      </c>
      <c r="E24" s="14"/>
      <c r="F24" s="14"/>
      <c r="G24" s="15"/>
      <c r="H24" s="14"/>
      <c r="I24" s="15"/>
      <c r="J24" s="20">
        <v>-699322.66</v>
      </c>
      <c r="K24" s="20"/>
      <c r="L24" s="34"/>
      <c r="M24" s="18">
        <v>41247</v>
      </c>
      <c r="N24" s="33"/>
      <c r="O24" s="14"/>
      <c r="P24" s="14"/>
      <c r="Q24" s="14"/>
      <c r="R24" s="14"/>
    </row>
    <row r="25" spans="1:18" ht="12.75">
      <c r="A25" s="13">
        <v>16105</v>
      </c>
      <c r="B25" s="13">
        <v>5291</v>
      </c>
      <c r="C25" s="23" t="s">
        <v>317</v>
      </c>
      <c r="D25" s="51" t="s">
        <v>363</v>
      </c>
      <c r="E25" s="14"/>
      <c r="F25" s="14"/>
      <c r="G25" s="15"/>
      <c r="H25" s="14"/>
      <c r="I25" s="15"/>
      <c r="J25" s="20">
        <v>-26328030.1</v>
      </c>
      <c r="K25" s="20"/>
      <c r="L25" s="34"/>
      <c r="M25" s="18">
        <v>41247</v>
      </c>
      <c r="N25" s="19"/>
      <c r="O25" s="14"/>
      <c r="P25" s="14"/>
      <c r="Q25" s="14"/>
      <c r="R25" s="14"/>
    </row>
    <row r="26" spans="1:18" ht="12.75">
      <c r="A26" s="13">
        <v>16105</v>
      </c>
      <c r="B26" s="13">
        <v>5291</v>
      </c>
      <c r="C26" s="23" t="s">
        <v>317</v>
      </c>
      <c r="D26" s="23" t="s">
        <v>319</v>
      </c>
      <c r="E26" s="14"/>
      <c r="F26" s="14"/>
      <c r="G26" s="15"/>
      <c r="H26" s="14"/>
      <c r="I26" s="15"/>
      <c r="J26" s="20">
        <v>-12283643.88</v>
      </c>
      <c r="K26" s="20"/>
      <c r="L26" s="34"/>
      <c r="M26" s="18">
        <v>41216</v>
      </c>
      <c r="N26" s="33"/>
      <c r="O26" s="14"/>
      <c r="P26" s="14"/>
      <c r="Q26" s="14"/>
      <c r="R26" s="14"/>
    </row>
    <row r="27" spans="1:18" ht="12.75">
      <c r="A27" s="13">
        <v>16105</v>
      </c>
      <c r="B27" s="13">
        <v>5291</v>
      </c>
      <c r="C27" s="23" t="s">
        <v>317</v>
      </c>
      <c r="D27" s="14" t="s">
        <v>320</v>
      </c>
      <c r="E27" s="14"/>
      <c r="F27" s="14"/>
      <c r="G27" s="15"/>
      <c r="H27" s="14"/>
      <c r="I27" s="15">
        <v>7213</v>
      </c>
      <c r="J27" s="20">
        <v>14008</v>
      </c>
      <c r="K27" s="20"/>
      <c r="L27" s="34"/>
      <c r="M27" s="18">
        <v>41249</v>
      </c>
      <c r="N27" s="33">
        <v>4745</v>
      </c>
      <c r="O27" s="21" t="s">
        <v>18</v>
      </c>
      <c r="P27" s="14"/>
      <c r="Q27" s="21" t="s">
        <v>365</v>
      </c>
      <c r="R27" s="14"/>
    </row>
    <row r="28" spans="1:18" ht="12.75">
      <c r="A28" s="13">
        <v>16105</v>
      </c>
      <c r="B28" s="13">
        <v>5291</v>
      </c>
      <c r="C28" s="23" t="s">
        <v>317</v>
      </c>
      <c r="D28" s="21" t="s">
        <v>362</v>
      </c>
      <c r="E28" s="14"/>
      <c r="F28" s="14"/>
      <c r="G28" s="15"/>
      <c r="H28" s="14"/>
      <c r="I28" s="15"/>
      <c r="J28" s="20">
        <v>699322.66</v>
      </c>
      <c r="K28" s="20"/>
      <c r="L28" s="34"/>
      <c r="M28" s="18">
        <v>41247</v>
      </c>
      <c r="N28" s="33"/>
      <c r="O28" s="14"/>
      <c r="P28" s="14"/>
      <c r="Q28" s="14"/>
      <c r="R28" s="14"/>
    </row>
    <row r="29" spans="1:18" ht="12.75">
      <c r="A29" s="13">
        <v>16105</v>
      </c>
      <c r="B29" s="13">
        <v>5291</v>
      </c>
      <c r="C29" s="23" t="s">
        <v>317</v>
      </c>
      <c r="D29" s="21" t="s">
        <v>364</v>
      </c>
      <c r="E29" s="14"/>
      <c r="F29" s="14"/>
      <c r="G29" s="15"/>
      <c r="H29" s="14"/>
      <c r="I29" s="15"/>
      <c r="J29" s="20">
        <v>21144549.44</v>
      </c>
      <c r="K29" s="20"/>
      <c r="L29" s="34"/>
      <c r="M29" s="18">
        <v>41247</v>
      </c>
      <c r="N29" s="19"/>
      <c r="O29" s="14"/>
      <c r="P29" s="14"/>
      <c r="Q29" s="14"/>
      <c r="R29" s="14"/>
    </row>
    <row r="30" spans="1:18" ht="12.75">
      <c r="A30" s="14">
        <v>16106</v>
      </c>
      <c r="B30" s="13">
        <v>5291</v>
      </c>
      <c r="C30" s="23" t="s">
        <v>317</v>
      </c>
      <c r="D30" s="14" t="s">
        <v>321</v>
      </c>
      <c r="E30" s="14"/>
      <c r="F30" s="14"/>
      <c r="G30" s="15"/>
      <c r="H30" s="14"/>
      <c r="I30" s="15"/>
      <c r="J30" s="47">
        <v>5183480.66</v>
      </c>
      <c r="K30" s="47"/>
      <c r="L30" s="48"/>
      <c r="M30" s="18">
        <v>41247</v>
      </c>
      <c r="N30" s="19"/>
      <c r="O30" s="14"/>
      <c r="P30" s="68"/>
      <c r="Q30" s="14"/>
      <c r="R30" s="14"/>
    </row>
    <row r="31" spans="1:18" ht="12.75">
      <c r="A31" s="13">
        <v>16105</v>
      </c>
      <c r="B31" s="13">
        <v>5692</v>
      </c>
      <c r="C31" s="23" t="s">
        <v>322</v>
      </c>
      <c r="D31" s="14" t="s">
        <v>42</v>
      </c>
      <c r="E31" s="14"/>
      <c r="F31" s="14"/>
      <c r="G31" s="15"/>
      <c r="H31" s="14"/>
      <c r="I31" s="15" t="s">
        <v>323</v>
      </c>
      <c r="J31" s="47">
        <v>4650</v>
      </c>
      <c r="K31" s="47"/>
      <c r="L31" s="22"/>
      <c r="M31" s="18">
        <v>40988</v>
      </c>
      <c r="N31" s="19">
        <v>12648</v>
      </c>
      <c r="O31" s="21" t="s">
        <v>314</v>
      </c>
      <c r="P31" s="14"/>
      <c r="Q31" s="21" t="s">
        <v>366</v>
      </c>
      <c r="R31" s="14"/>
    </row>
    <row r="32" spans="1:18" ht="12.75">
      <c r="A32" s="21">
        <v>16102</v>
      </c>
      <c r="B32" s="13">
        <v>5692</v>
      </c>
      <c r="C32" s="23" t="s">
        <v>322</v>
      </c>
      <c r="D32" s="14" t="s">
        <v>324</v>
      </c>
      <c r="E32" s="14"/>
      <c r="F32" s="14"/>
      <c r="G32" s="14"/>
      <c r="H32" s="14"/>
      <c r="I32" s="14">
        <v>266455</v>
      </c>
      <c r="J32" s="16">
        <v>1459</v>
      </c>
      <c r="K32" s="16"/>
      <c r="L32" s="16"/>
      <c r="M32" s="18">
        <v>40997</v>
      </c>
      <c r="N32" s="14">
        <v>12579</v>
      </c>
      <c r="O32" s="21" t="s">
        <v>314</v>
      </c>
      <c r="P32" s="14"/>
      <c r="Q32" s="14"/>
      <c r="R32" s="14"/>
    </row>
    <row r="33" spans="1:18" ht="12.75">
      <c r="A33" s="21">
        <v>16102</v>
      </c>
      <c r="B33" s="13">
        <v>5692</v>
      </c>
      <c r="C33" s="23" t="s">
        <v>322</v>
      </c>
      <c r="D33" s="14" t="s">
        <v>325</v>
      </c>
      <c r="E33" s="14"/>
      <c r="F33" s="14"/>
      <c r="G33" s="14"/>
      <c r="H33" s="14"/>
      <c r="I33" s="14">
        <v>266454</v>
      </c>
      <c r="J33" s="16">
        <v>1939</v>
      </c>
      <c r="K33" s="16"/>
      <c r="L33" s="16"/>
      <c r="M33" s="18">
        <v>40997</v>
      </c>
      <c r="N33" s="14"/>
      <c r="O33" s="14"/>
      <c r="P33" s="14"/>
      <c r="Q33" s="14"/>
      <c r="R33" s="14"/>
    </row>
    <row r="34" spans="1:18" ht="12.75">
      <c r="A34" s="21">
        <v>16105</v>
      </c>
      <c r="B34" s="21">
        <v>5741</v>
      </c>
      <c r="C34" s="21" t="s">
        <v>326</v>
      </c>
      <c r="D34" s="14" t="s">
        <v>327</v>
      </c>
      <c r="E34" s="14"/>
      <c r="F34" s="14"/>
      <c r="G34" s="14"/>
      <c r="H34" s="14"/>
      <c r="I34" s="14"/>
      <c r="J34" s="16">
        <v>-500</v>
      </c>
      <c r="K34" s="16"/>
      <c r="L34" s="16"/>
      <c r="M34" s="18">
        <v>41122</v>
      </c>
      <c r="N34" s="14"/>
      <c r="O34" s="14"/>
      <c r="P34" s="14"/>
      <c r="Q34" s="14"/>
      <c r="R34" s="14"/>
    </row>
    <row r="35" spans="1:18" ht="12.75">
      <c r="A35" s="21">
        <v>16105</v>
      </c>
      <c r="B35" s="21">
        <v>5741</v>
      </c>
      <c r="C35" s="21" t="s">
        <v>326</v>
      </c>
      <c r="D35" s="14" t="s">
        <v>328</v>
      </c>
      <c r="E35" s="14"/>
      <c r="F35" s="14"/>
      <c r="G35" s="14"/>
      <c r="H35" s="14"/>
      <c r="I35" s="14"/>
      <c r="J35" s="16">
        <v>-600</v>
      </c>
      <c r="K35" s="16"/>
      <c r="L35" s="16"/>
      <c r="M35" s="18">
        <v>41122</v>
      </c>
      <c r="N35" s="14"/>
      <c r="O35" s="14"/>
      <c r="P35" s="14"/>
      <c r="Q35" s="14"/>
      <c r="R35" s="14"/>
    </row>
    <row r="36" spans="1:18" ht="12.75">
      <c r="A36" s="21">
        <v>16105</v>
      </c>
      <c r="B36" s="21">
        <v>5741</v>
      </c>
      <c r="C36" s="21" t="s">
        <v>326</v>
      </c>
      <c r="D36" s="14" t="s">
        <v>329</v>
      </c>
      <c r="E36" s="14"/>
      <c r="F36" s="14"/>
      <c r="G36" s="14"/>
      <c r="H36" s="14"/>
      <c r="I36" s="14"/>
      <c r="J36" s="16">
        <v>-600</v>
      </c>
      <c r="K36" s="16"/>
      <c r="L36" s="16"/>
      <c r="M36" s="18">
        <v>41122</v>
      </c>
      <c r="N36" s="14"/>
      <c r="O36" s="14"/>
      <c r="P36" s="14"/>
      <c r="Q36" s="14"/>
      <c r="R36" s="14"/>
    </row>
    <row r="37" spans="1:18" ht="12.75">
      <c r="A37" s="51">
        <v>16105</v>
      </c>
      <c r="B37" s="21">
        <v>5741</v>
      </c>
      <c r="C37" s="21" t="s">
        <v>326</v>
      </c>
      <c r="D37" s="23" t="s">
        <v>330</v>
      </c>
      <c r="E37" s="14"/>
      <c r="F37" s="23"/>
      <c r="G37" s="23"/>
      <c r="H37" s="23"/>
      <c r="I37" s="23"/>
      <c r="J37" s="16">
        <v>-500</v>
      </c>
      <c r="K37" s="16"/>
      <c r="L37" s="16"/>
      <c r="M37" s="18">
        <v>41122</v>
      </c>
      <c r="N37" s="23"/>
      <c r="O37" s="23"/>
      <c r="P37" s="23"/>
      <c r="Q37" s="14"/>
      <c r="R37" s="14"/>
    </row>
    <row r="38" spans="1:18" ht="12.75">
      <c r="A38" s="73">
        <v>16101</v>
      </c>
      <c r="B38" s="21">
        <v>5741</v>
      </c>
      <c r="C38" s="21" t="s">
        <v>326</v>
      </c>
      <c r="D38" s="74" t="s">
        <v>331</v>
      </c>
      <c r="E38" s="74"/>
      <c r="F38" s="74"/>
      <c r="G38" s="74"/>
      <c r="H38" s="74"/>
      <c r="I38" s="74"/>
      <c r="J38" s="75">
        <v>-500</v>
      </c>
      <c r="K38" s="75"/>
      <c r="L38" s="75"/>
      <c r="M38" s="18">
        <v>41122</v>
      </c>
      <c r="N38" s="74"/>
      <c r="O38" s="74"/>
      <c r="P38" s="68"/>
      <c r="Q38" s="74"/>
      <c r="R38" s="74"/>
    </row>
    <row r="39" spans="1:18" ht="12.75">
      <c r="A39" s="73">
        <v>16101</v>
      </c>
      <c r="B39" s="21">
        <v>5741</v>
      </c>
      <c r="C39" s="21" t="s">
        <v>326</v>
      </c>
      <c r="D39" s="74" t="s">
        <v>332</v>
      </c>
      <c r="E39" s="74"/>
      <c r="F39" s="74"/>
      <c r="G39" s="74"/>
      <c r="H39" s="74"/>
      <c r="I39" s="74"/>
      <c r="J39" s="75">
        <v>-500</v>
      </c>
      <c r="K39" s="75"/>
      <c r="L39" s="75"/>
      <c r="M39" s="18">
        <v>41122</v>
      </c>
      <c r="N39" s="74"/>
      <c r="O39" s="74"/>
      <c r="P39" s="68"/>
      <c r="Q39" s="74"/>
      <c r="R39" s="74"/>
    </row>
    <row r="40" spans="1:18" ht="12.75">
      <c r="A40" s="73">
        <v>16101</v>
      </c>
      <c r="B40" s="21">
        <v>5741</v>
      </c>
      <c r="C40" s="21" t="s">
        <v>326</v>
      </c>
      <c r="D40" s="73" t="s">
        <v>367</v>
      </c>
      <c r="E40" s="74"/>
      <c r="F40" s="74"/>
      <c r="G40" s="74"/>
      <c r="H40" s="74"/>
      <c r="I40" s="74"/>
      <c r="J40" s="75">
        <v>-560</v>
      </c>
      <c r="K40" s="75"/>
      <c r="L40" s="75"/>
      <c r="M40" s="18">
        <v>41122</v>
      </c>
      <c r="N40" s="74"/>
      <c r="O40" s="74"/>
      <c r="P40" s="68"/>
      <c r="Q40" s="74"/>
      <c r="R40" s="74"/>
    </row>
    <row r="41" spans="1:18" ht="12.75">
      <c r="A41" s="73">
        <v>16101</v>
      </c>
      <c r="B41" s="21">
        <v>5741</v>
      </c>
      <c r="C41" s="21" t="s">
        <v>326</v>
      </c>
      <c r="D41" s="73" t="s">
        <v>368</v>
      </c>
      <c r="E41" s="74"/>
      <c r="F41" s="74"/>
      <c r="G41" s="74"/>
      <c r="H41" s="74"/>
      <c r="I41" s="74"/>
      <c r="J41" s="75">
        <v>-600</v>
      </c>
      <c r="K41" s="75"/>
      <c r="L41" s="75"/>
      <c r="M41" s="18">
        <v>41122</v>
      </c>
      <c r="N41" s="74"/>
      <c r="O41" s="74"/>
      <c r="P41" s="68"/>
      <c r="Q41" s="74"/>
      <c r="R41" s="74"/>
    </row>
    <row r="42" spans="1:18" ht="12.75">
      <c r="A42" s="73">
        <v>16101</v>
      </c>
      <c r="B42" s="21">
        <v>5741</v>
      </c>
      <c r="C42" s="21" t="s">
        <v>326</v>
      </c>
      <c r="D42" s="73" t="s">
        <v>369</v>
      </c>
      <c r="E42" s="74"/>
      <c r="F42" s="74"/>
      <c r="G42" s="74"/>
      <c r="H42" s="74"/>
      <c r="I42" s="74"/>
      <c r="J42" s="75">
        <v>-600</v>
      </c>
      <c r="K42" s="75"/>
      <c r="L42" s="75"/>
      <c r="M42" s="18">
        <v>41122</v>
      </c>
      <c r="N42" s="74"/>
      <c r="O42" s="74"/>
      <c r="P42" s="68"/>
      <c r="Q42" s="74"/>
      <c r="R42" s="74"/>
    </row>
    <row r="43" spans="1:18" ht="12.75">
      <c r="A43" s="73">
        <v>16101</v>
      </c>
      <c r="B43" s="21">
        <v>5741</v>
      </c>
      <c r="C43" s="21" t="s">
        <v>326</v>
      </c>
      <c r="D43" s="73" t="s">
        <v>370</v>
      </c>
      <c r="E43" s="74"/>
      <c r="F43" s="74"/>
      <c r="G43" s="74"/>
      <c r="H43" s="74"/>
      <c r="I43" s="74"/>
      <c r="J43" s="75">
        <v>-620</v>
      </c>
      <c r="K43" s="75"/>
      <c r="L43" s="75"/>
      <c r="M43" s="18">
        <v>41122</v>
      </c>
      <c r="N43" s="74"/>
      <c r="O43" s="74"/>
      <c r="P43" s="68"/>
      <c r="Q43" s="74"/>
      <c r="R43" s="74"/>
    </row>
    <row r="44" spans="1:18" ht="12.75">
      <c r="A44" s="73">
        <v>16105</v>
      </c>
      <c r="B44" s="21">
        <v>5741</v>
      </c>
      <c r="C44" s="21" t="s">
        <v>326</v>
      </c>
      <c r="D44" s="73" t="s">
        <v>333</v>
      </c>
      <c r="E44" s="74"/>
      <c r="F44" s="74"/>
      <c r="G44" s="74"/>
      <c r="H44" s="74"/>
      <c r="I44" s="74"/>
      <c r="J44" s="75">
        <v>-480</v>
      </c>
      <c r="K44" s="75"/>
      <c r="L44" s="75"/>
      <c r="M44" s="18">
        <v>41122</v>
      </c>
      <c r="N44" s="74"/>
      <c r="O44" s="74"/>
      <c r="P44" s="68"/>
      <c r="Q44" s="74"/>
      <c r="R44" s="74"/>
    </row>
    <row r="45" spans="1:18" ht="12.75">
      <c r="A45" s="73">
        <v>16105</v>
      </c>
      <c r="B45" s="21">
        <v>5741</v>
      </c>
      <c r="C45" s="21" t="s">
        <v>326</v>
      </c>
      <c r="D45" s="74" t="s">
        <v>334</v>
      </c>
      <c r="E45" s="74"/>
      <c r="F45" s="74"/>
      <c r="G45" s="74"/>
      <c r="H45" s="74"/>
      <c r="I45" s="74"/>
      <c r="J45" s="75">
        <v>-600</v>
      </c>
      <c r="K45" s="75"/>
      <c r="L45" s="75"/>
      <c r="M45" s="18">
        <v>41122</v>
      </c>
      <c r="N45" s="74"/>
      <c r="O45" s="74"/>
      <c r="P45" s="68"/>
      <c r="Q45" s="74"/>
      <c r="R45" s="74"/>
    </row>
    <row r="46" spans="1:18" ht="12.75">
      <c r="A46" s="51">
        <v>16102</v>
      </c>
      <c r="B46" s="21">
        <v>5741</v>
      </c>
      <c r="C46" s="21" t="s">
        <v>326</v>
      </c>
      <c r="D46" s="23" t="s">
        <v>335</v>
      </c>
      <c r="E46" s="14"/>
      <c r="F46" s="23"/>
      <c r="G46" s="14"/>
      <c r="H46" s="14"/>
      <c r="I46" s="23"/>
      <c r="J46" s="16">
        <v>-600</v>
      </c>
      <c r="K46" s="16"/>
      <c r="L46" s="16"/>
      <c r="M46" s="18">
        <v>41122</v>
      </c>
      <c r="N46" s="23"/>
      <c r="O46" s="23"/>
      <c r="P46" s="23"/>
      <c r="Q46" s="14"/>
      <c r="R46" s="14"/>
    </row>
    <row r="47" spans="1:18" ht="12.75">
      <c r="A47" s="51">
        <v>16102</v>
      </c>
      <c r="B47" s="21">
        <v>5741</v>
      </c>
      <c r="C47" s="21" t="s">
        <v>326</v>
      </c>
      <c r="D47" s="23" t="s">
        <v>336</v>
      </c>
      <c r="E47" s="14"/>
      <c r="F47" s="23"/>
      <c r="G47" s="23"/>
      <c r="H47" s="14"/>
      <c r="I47" s="23"/>
      <c r="J47" s="16">
        <v>-600</v>
      </c>
      <c r="K47" s="16"/>
      <c r="L47" s="16"/>
      <c r="M47" s="18">
        <v>41122</v>
      </c>
      <c r="N47" s="23"/>
      <c r="O47" s="23"/>
      <c r="P47" s="23"/>
      <c r="Q47" s="14"/>
      <c r="R47" s="14"/>
    </row>
    <row r="48" spans="1:18" ht="12.75">
      <c r="A48" s="51">
        <v>16103</v>
      </c>
      <c r="B48" s="21">
        <v>5741</v>
      </c>
      <c r="C48" s="21" t="s">
        <v>326</v>
      </c>
      <c r="D48" s="23" t="s">
        <v>337</v>
      </c>
      <c r="E48" s="14"/>
      <c r="F48" s="23"/>
      <c r="G48" s="14"/>
      <c r="H48" s="14"/>
      <c r="I48" s="23"/>
      <c r="J48" s="16">
        <v>-600</v>
      </c>
      <c r="K48" s="16"/>
      <c r="L48" s="16"/>
      <c r="M48" s="18">
        <v>41122</v>
      </c>
      <c r="N48" s="23"/>
      <c r="O48" s="23"/>
      <c r="P48" s="68"/>
      <c r="Q48" s="14"/>
      <c r="R48" s="14"/>
    </row>
    <row r="49" spans="1:18" ht="12.75">
      <c r="A49" s="69">
        <v>16102</v>
      </c>
      <c r="B49" s="21">
        <v>5741</v>
      </c>
      <c r="C49" s="21" t="s">
        <v>326</v>
      </c>
      <c r="D49" s="68" t="s">
        <v>338</v>
      </c>
      <c r="E49" s="68"/>
      <c r="F49" s="68"/>
      <c r="G49" s="68"/>
      <c r="H49" s="68"/>
      <c r="I49" s="68"/>
      <c r="J49" s="70">
        <v>-600</v>
      </c>
      <c r="K49" s="70"/>
      <c r="L49" s="70"/>
      <c r="M49" s="18">
        <v>41122</v>
      </c>
      <c r="N49" s="68"/>
      <c r="O49" s="68"/>
      <c r="P49" s="68"/>
      <c r="Q49" s="68"/>
      <c r="R49" s="68"/>
    </row>
    <row r="50" spans="1:18" ht="12.75">
      <c r="A50" s="69">
        <v>16102</v>
      </c>
      <c r="B50" s="21">
        <v>5741</v>
      </c>
      <c r="C50" s="21" t="s">
        <v>326</v>
      </c>
      <c r="D50" s="68" t="s">
        <v>339</v>
      </c>
      <c r="E50" s="68"/>
      <c r="F50" s="68"/>
      <c r="G50" s="68"/>
      <c r="H50" s="68"/>
      <c r="I50" s="68"/>
      <c r="J50" s="70">
        <v>-600</v>
      </c>
      <c r="K50" s="70"/>
      <c r="L50" s="70"/>
      <c r="M50" s="18">
        <v>41122</v>
      </c>
      <c r="N50" s="68"/>
      <c r="O50" s="68"/>
      <c r="P50" s="68"/>
      <c r="Q50" s="68"/>
      <c r="R50" s="68"/>
    </row>
    <row r="51" spans="1:18" ht="12.75">
      <c r="A51" s="69">
        <v>16102</v>
      </c>
      <c r="B51" s="21">
        <v>5741</v>
      </c>
      <c r="C51" s="21" t="s">
        <v>326</v>
      </c>
      <c r="D51" s="68" t="s">
        <v>340</v>
      </c>
      <c r="E51" s="68"/>
      <c r="F51" s="68"/>
      <c r="G51" s="68"/>
      <c r="H51" s="68"/>
      <c r="I51" s="68"/>
      <c r="J51" s="70">
        <v>-600</v>
      </c>
      <c r="K51" s="70"/>
      <c r="L51" s="70"/>
      <c r="M51" s="18">
        <v>41122</v>
      </c>
      <c r="N51" s="68"/>
      <c r="O51" s="68"/>
      <c r="P51" s="68"/>
      <c r="Q51" s="68"/>
      <c r="R51" s="68"/>
    </row>
    <row r="52" spans="1:18" ht="12.75">
      <c r="A52" s="69">
        <v>16102</v>
      </c>
      <c r="B52" s="21">
        <v>5741</v>
      </c>
      <c r="C52" s="21" t="s">
        <v>326</v>
      </c>
      <c r="D52" s="68" t="s">
        <v>341</v>
      </c>
      <c r="E52" s="68"/>
      <c r="F52" s="68"/>
      <c r="G52" s="68"/>
      <c r="H52" s="68"/>
      <c r="I52" s="68"/>
      <c r="J52" s="70">
        <v>-600</v>
      </c>
      <c r="K52" s="70"/>
      <c r="L52" s="70"/>
      <c r="M52" s="18">
        <v>41122</v>
      </c>
      <c r="N52" s="68"/>
      <c r="O52" s="68"/>
      <c r="P52" s="68"/>
      <c r="Q52" s="68"/>
      <c r="R52" s="68"/>
    </row>
    <row r="53" spans="1:18" ht="12.75">
      <c r="A53" s="69">
        <v>16102</v>
      </c>
      <c r="B53" s="21">
        <v>5741</v>
      </c>
      <c r="C53" s="21" t="s">
        <v>326</v>
      </c>
      <c r="D53" s="68" t="s">
        <v>344</v>
      </c>
      <c r="E53" s="68"/>
      <c r="F53" s="68"/>
      <c r="G53" s="68"/>
      <c r="H53" s="68"/>
      <c r="I53" s="68"/>
      <c r="J53" s="70">
        <v>-600</v>
      </c>
      <c r="K53" s="70"/>
      <c r="L53" s="70"/>
      <c r="M53" s="18">
        <v>41122</v>
      </c>
      <c r="N53" s="68"/>
      <c r="O53" s="68"/>
      <c r="P53" s="68"/>
      <c r="Q53" s="68"/>
      <c r="R53" s="68"/>
    </row>
    <row r="54" spans="1:18" ht="12.75">
      <c r="A54" s="69">
        <v>16102</v>
      </c>
      <c r="B54" s="21">
        <v>5741</v>
      </c>
      <c r="C54" s="21" t="s">
        <v>326</v>
      </c>
      <c r="D54" s="68" t="s">
        <v>342</v>
      </c>
      <c r="E54" s="68"/>
      <c r="F54" s="68"/>
      <c r="G54" s="68"/>
      <c r="H54" s="68"/>
      <c r="I54" s="68"/>
      <c r="J54" s="70">
        <v>-600</v>
      </c>
      <c r="K54" s="70"/>
      <c r="L54" s="70"/>
      <c r="M54" s="18">
        <v>41122</v>
      </c>
      <c r="N54" s="68"/>
      <c r="O54" s="68"/>
      <c r="P54" s="68"/>
      <c r="Q54" s="68"/>
      <c r="R54" s="68"/>
    </row>
    <row r="55" spans="1:18" ht="12.75">
      <c r="A55" s="51">
        <v>16104</v>
      </c>
      <c r="B55" s="21">
        <v>5741</v>
      </c>
      <c r="C55" s="21" t="s">
        <v>326</v>
      </c>
      <c r="D55" s="23" t="s">
        <v>343</v>
      </c>
      <c r="E55" s="14"/>
      <c r="F55" s="23"/>
      <c r="G55" s="23"/>
      <c r="H55" s="14"/>
      <c r="I55" s="23"/>
      <c r="J55" s="16">
        <v>-600</v>
      </c>
      <c r="K55" s="16"/>
      <c r="L55" s="16"/>
      <c r="M55" s="18">
        <v>41122</v>
      </c>
      <c r="N55" s="23"/>
      <c r="O55" s="23"/>
      <c r="P55" s="68"/>
      <c r="Q55" s="14"/>
      <c r="R55" s="14"/>
    </row>
    <row r="56" spans="1:18" ht="12.75">
      <c r="A56" s="51">
        <v>16104</v>
      </c>
      <c r="B56" s="51">
        <v>5971</v>
      </c>
      <c r="C56" s="51" t="s">
        <v>345</v>
      </c>
      <c r="D56" s="23" t="s">
        <v>346</v>
      </c>
      <c r="E56" s="14"/>
      <c r="F56" s="23"/>
      <c r="G56" s="23"/>
      <c r="H56" s="14"/>
      <c r="I56" s="23">
        <v>224923</v>
      </c>
      <c r="J56" s="16">
        <v>1799</v>
      </c>
      <c r="K56" s="16"/>
      <c r="L56" s="16"/>
      <c r="M56" s="18">
        <v>41187</v>
      </c>
      <c r="N56" s="23">
        <v>4</v>
      </c>
      <c r="O56" s="51" t="s">
        <v>358</v>
      </c>
      <c r="P56" s="68"/>
      <c r="Q56" s="21" t="s">
        <v>189</v>
      </c>
      <c r="R56" s="14"/>
    </row>
    <row r="57" spans="1:18" ht="12.75">
      <c r="A57" s="51">
        <v>16104</v>
      </c>
      <c r="B57" s="51"/>
      <c r="C57" s="51"/>
      <c r="D57" s="23" t="s">
        <v>371</v>
      </c>
      <c r="E57" s="14"/>
      <c r="F57" s="23"/>
      <c r="G57" s="23"/>
      <c r="H57" s="14"/>
      <c r="I57" s="23">
        <v>799</v>
      </c>
      <c r="J57" s="107">
        <v>2119.2</v>
      </c>
      <c r="K57" s="107">
        <v>0</v>
      </c>
      <c r="L57" s="107">
        <v>2119.2</v>
      </c>
      <c r="M57" s="18">
        <v>41304</v>
      </c>
      <c r="N57" s="23" t="s">
        <v>470</v>
      </c>
      <c r="O57" s="23" t="s">
        <v>314</v>
      </c>
      <c r="P57" s="68"/>
      <c r="Q57" s="14" t="s">
        <v>380</v>
      </c>
      <c r="R57" s="14"/>
    </row>
    <row r="58" spans="1:18" ht="12.75">
      <c r="A58" s="51">
        <v>16105</v>
      </c>
      <c r="B58" s="51"/>
      <c r="C58" s="51"/>
      <c r="D58" s="23" t="s">
        <v>372</v>
      </c>
      <c r="E58" s="14"/>
      <c r="F58" s="23"/>
      <c r="G58" s="23"/>
      <c r="H58" s="14"/>
      <c r="I58" s="23">
        <v>2893</v>
      </c>
      <c r="J58" s="107">
        <v>3358</v>
      </c>
      <c r="K58" s="107">
        <v>0</v>
      </c>
      <c r="L58" s="107">
        <v>3358</v>
      </c>
      <c r="M58" s="18">
        <v>41523</v>
      </c>
      <c r="N58" s="23">
        <v>14298</v>
      </c>
      <c r="O58" s="23" t="s">
        <v>314</v>
      </c>
      <c r="P58" s="23"/>
      <c r="Q58" s="14" t="s">
        <v>381</v>
      </c>
      <c r="R58" s="14"/>
    </row>
    <row r="59" spans="1:18" ht="12.75">
      <c r="A59" s="51">
        <v>16106</v>
      </c>
      <c r="B59" s="51"/>
      <c r="C59" s="51"/>
      <c r="D59" s="23" t="s">
        <v>373</v>
      </c>
      <c r="E59" s="14"/>
      <c r="F59" s="23"/>
      <c r="G59" s="23"/>
      <c r="H59" s="14"/>
      <c r="I59" s="23">
        <v>2642</v>
      </c>
      <c r="J59" s="107">
        <v>2499.99</v>
      </c>
      <c r="K59" s="107">
        <v>0</v>
      </c>
      <c r="L59" s="107">
        <v>2499.99</v>
      </c>
      <c r="M59" s="18">
        <v>41537</v>
      </c>
      <c r="N59" s="23">
        <v>14322</v>
      </c>
      <c r="O59" s="23" t="s">
        <v>314</v>
      </c>
      <c r="P59" s="68"/>
      <c r="Q59" s="14" t="s">
        <v>381</v>
      </c>
      <c r="R59" s="14"/>
    </row>
    <row r="60" spans="1:18" ht="12.75">
      <c r="A60" s="51">
        <v>16103</v>
      </c>
      <c r="B60" s="51"/>
      <c r="C60" s="51"/>
      <c r="D60" s="23" t="s">
        <v>374</v>
      </c>
      <c r="E60" s="14"/>
      <c r="F60" s="23"/>
      <c r="G60" s="23"/>
      <c r="H60" s="14"/>
      <c r="I60" s="23">
        <v>2952</v>
      </c>
      <c r="J60" s="107">
        <v>2200</v>
      </c>
      <c r="K60" s="107">
        <v>0</v>
      </c>
      <c r="L60" s="107">
        <v>2200</v>
      </c>
      <c r="M60" s="18">
        <v>41558</v>
      </c>
      <c r="N60" s="23">
        <v>14382</v>
      </c>
      <c r="O60" s="23" t="s">
        <v>314</v>
      </c>
      <c r="P60" s="68"/>
      <c r="Q60" s="14" t="s">
        <v>382</v>
      </c>
      <c r="R60" s="14"/>
    </row>
    <row r="61" spans="1:18" ht="12.75">
      <c r="A61" s="51">
        <v>16106</v>
      </c>
      <c r="B61" s="51"/>
      <c r="C61" s="51"/>
      <c r="D61" s="23" t="s">
        <v>375</v>
      </c>
      <c r="E61" s="14"/>
      <c r="F61" s="23"/>
      <c r="G61" s="23"/>
      <c r="H61" s="23"/>
      <c r="I61" s="23">
        <v>2952</v>
      </c>
      <c r="J61" s="107">
        <v>1750</v>
      </c>
      <c r="K61" s="107">
        <v>0</v>
      </c>
      <c r="L61" s="16">
        <v>1750</v>
      </c>
      <c r="M61" s="18">
        <v>41558</v>
      </c>
      <c r="N61" s="23">
        <v>14382</v>
      </c>
      <c r="O61" s="23" t="s">
        <v>314</v>
      </c>
      <c r="P61" s="68"/>
      <c r="Q61" s="14" t="s">
        <v>382</v>
      </c>
      <c r="R61" s="14"/>
    </row>
    <row r="62" spans="1:18" ht="12.75">
      <c r="A62" s="51">
        <v>16106</v>
      </c>
      <c r="B62" s="51"/>
      <c r="C62" s="51"/>
      <c r="D62" s="23" t="s">
        <v>376</v>
      </c>
      <c r="E62" s="14"/>
      <c r="F62" s="23"/>
      <c r="G62" s="23"/>
      <c r="H62" s="23"/>
      <c r="I62" s="23">
        <v>2952</v>
      </c>
      <c r="J62" s="107">
        <v>3450</v>
      </c>
      <c r="K62" s="107">
        <v>0</v>
      </c>
      <c r="L62" s="16">
        <v>3450</v>
      </c>
      <c r="M62" s="18">
        <v>41558</v>
      </c>
      <c r="N62" s="23">
        <v>14382</v>
      </c>
      <c r="O62" s="23" t="s">
        <v>314</v>
      </c>
      <c r="P62" s="68"/>
      <c r="Q62" s="14" t="s">
        <v>382</v>
      </c>
      <c r="R62" s="14"/>
    </row>
    <row r="63" spans="1:18" ht="12.75">
      <c r="A63" s="51">
        <v>16102</v>
      </c>
      <c r="B63" s="21"/>
      <c r="C63" s="21"/>
      <c r="D63" s="23" t="s">
        <v>377</v>
      </c>
      <c r="E63" s="14"/>
      <c r="F63" s="23"/>
      <c r="G63" s="23"/>
      <c r="H63" s="23"/>
      <c r="I63" s="23">
        <v>2952</v>
      </c>
      <c r="J63" s="107">
        <v>1850</v>
      </c>
      <c r="K63" s="107">
        <v>0</v>
      </c>
      <c r="L63" s="16">
        <v>1850</v>
      </c>
      <c r="M63" s="18">
        <v>41558</v>
      </c>
      <c r="N63" s="23">
        <v>14382</v>
      </c>
      <c r="O63" s="23" t="s">
        <v>314</v>
      </c>
      <c r="P63" s="23"/>
      <c r="Q63" s="14" t="s">
        <v>382</v>
      </c>
      <c r="R63" s="14"/>
    </row>
    <row r="64" spans="1:18" ht="12.75">
      <c r="A64" s="51">
        <v>16102</v>
      </c>
      <c r="B64" s="21"/>
      <c r="C64" s="21"/>
      <c r="D64" s="23" t="s">
        <v>133</v>
      </c>
      <c r="E64" s="14"/>
      <c r="F64" s="23"/>
      <c r="G64" s="23"/>
      <c r="H64" s="23"/>
      <c r="I64" s="23">
        <v>3468</v>
      </c>
      <c r="J64" s="16">
        <v>14200</v>
      </c>
      <c r="K64" s="16">
        <v>0</v>
      </c>
      <c r="L64" s="16">
        <v>14200</v>
      </c>
      <c r="M64" s="18">
        <v>41590</v>
      </c>
      <c r="N64" s="23">
        <v>14473</v>
      </c>
      <c r="O64" s="23" t="s">
        <v>314</v>
      </c>
      <c r="P64" s="23"/>
      <c r="Q64" s="14" t="s">
        <v>383</v>
      </c>
      <c r="R64" s="14"/>
    </row>
    <row r="65" spans="1:18" ht="12.75">
      <c r="A65" s="51">
        <v>16105</v>
      </c>
      <c r="B65" s="51"/>
      <c r="C65" s="51"/>
      <c r="D65" s="23" t="s">
        <v>133</v>
      </c>
      <c r="E65" s="14"/>
      <c r="F65" s="23"/>
      <c r="G65" s="23"/>
      <c r="H65" s="23"/>
      <c r="I65" s="23">
        <v>3468</v>
      </c>
      <c r="J65" s="16">
        <v>9400</v>
      </c>
      <c r="K65" s="16">
        <v>0</v>
      </c>
      <c r="L65" s="16">
        <v>9400</v>
      </c>
      <c r="M65" s="18">
        <v>41590</v>
      </c>
      <c r="N65" s="23">
        <v>14473</v>
      </c>
      <c r="O65" s="23" t="s">
        <v>314</v>
      </c>
      <c r="P65" s="23"/>
      <c r="Q65" s="14" t="s">
        <v>383</v>
      </c>
      <c r="R65" s="14"/>
    </row>
    <row r="66" spans="1:18" ht="12.75">
      <c r="A66" s="51">
        <v>16105</v>
      </c>
      <c r="B66" s="51"/>
      <c r="C66" s="51"/>
      <c r="D66" s="23" t="s">
        <v>133</v>
      </c>
      <c r="E66" s="14"/>
      <c r="F66" s="23"/>
      <c r="G66" s="23"/>
      <c r="H66" s="23"/>
      <c r="I66" s="23">
        <v>3468</v>
      </c>
      <c r="J66" s="16">
        <v>9400</v>
      </c>
      <c r="K66" s="16">
        <v>0</v>
      </c>
      <c r="L66" s="16">
        <v>9400</v>
      </c>
      <c r="M66" s="18">
        <v>41590</v>
      </c>
      <c r="N66" s="23">
        <v>14473</v>
      </c>
      <c r="O66" s="23" t="s">
        <v>314</v>
      </c>
      <c r="P66" s="23"/>
      <c r="Q66" s="14" t="s">
        <v>383</v>
      </c>
      <c r="R66" s="14"/>
    </row>
    <row r="67" spans="1:18" ht="12.75">
      <c r="A67" s="51">
        <v>16105</v>
      </c>
      <c r="B67" s="51"/>
      <c r="C67" s="51"/>
      <c r="D67" s="23" t="s">
        <v>133</v>
      </c>
      <c r="E67" s="14"/>
      <c r="F67" s="23"/>
      <c r="G67" s="23"/>
      <c r="H67" s="23"/>
      <c r="I67" s="23">
        <v>3468</v>
      </c>
      <c r="J67" s="16">
        <v>9400</v>
      </c>
      <c r="K67" s="16">
        <v>0</v>
      </c>
      <c r="L67" s="16">
        <v>9400</v>
      </c>
      <c r="M67" s="18">
        <v>41590</v>
      </c>
      <c r="N67" s="23">
        <v>14473</v>
      </c>
      <c r="O67" s="23" t="s">
        <v>314</v>
      </c>
      <c r="P67" s="23"/>
      <c r="Q67" s="14" t="s">
        <v>383</v>
      </c>
      <c r="R67" s="14"/>
    </row>
    <row r="68" spans="1:18" ht="12.75">
      <c r="A68" s="51">
        <v>16106</v>
      </c>
      <c r="B68" s="51"/>
      <c r="C68" s="51"/>
      <c r="D68" s="23" t="s">
        <v>136</v>
      </c>
      <c r="E68" s="14"/>
      <c r="F68" s="23"/>
      <c r="G68" s="23"/>
      <c r="H68" s="23"/>
      <c r="I68" s="23">
        <v>391960</v>
      </c>
      <c r="J68" s="17">
        <v>1594.87</v>
      </c>
      <c r="K68" s="16">
        <v>0</v>
      </c>
      <c r="L68" s="16">
        <f>+J68+K68</f>
        <v>1594.87</v>
      </c>
      <c r="M68" s="18">
        <v>41590</v>
      </c>
      <c r="N68" s="23">
        <v>14474</v>
      </c>
      <c r="O68" s="23" t="s">
        <v>314</v>
      </c>
      <c r="P68" s="68"/>
      <c r="Q68" s="14" t="s">
        <v>384</v>
      </c>
      <c r="R68" s="14"/>
    </row>
    <row r="69" spans="1:18" ht="12.75">
      <c r="A69" s="51">
        <v>16106</v>
      </c>
      <c r="B69" s="51"/>
      <c r="C69" s="51"/>
      <c r="D69" s="23" t="s">
        <v>378</v>
      </c>
      <c r="E69" s="14"/>
      <c r="F69" s="23"/>
      <c r="G69" s="23"/>
      <c r="H69" s="23"/>
      <c r="I69" s="23">
        <v>391960</v>
      </c>
      <c r="J69" s="16">
        <v>2913.06</v>
      </c>
      <c r="K69" s="16">
        <v>0</v>
      </c>
      <c r="L69" s="16">
        <v>2913.06</v>
      </c>
      <c r="M69" s="18">
        <v>41590</v>
      </c>
      <c r="N69" s="23">
        <v>14474</v>
      </c>
      <c r="O69" s="23" t="s">
        <v>314</v>
      </c>
      <c r="P69" s="68"/>
      <c r="Q69" s="14" t="s">
        <v>384</v>
      </c>
      <c r="R69" s="14"/>
    </row>
    <row r="70" spans="1:18" ht="12.75">
      <c r="A70" s="23">
        <v>16106</v>
      </c>
      <c r="B70" s="23"/>
      <c r="C70" s="23"/>
      <c r="D70" s="23" t="s">
        <v>379</v>
      </c>
      <c r="E70" s="14"/>
      <c r="F70" s="23"/>
      <c r="G70" s="59"/>
      <c r="H70" s="58"/>
      <c r="I70" s="15">
        <v>391960</v>
      </c>
      <c r="J70" s="20">
        <v>4395.66</v>
      </c>
      <c r="K70" s="16">
        <v>0</v>
      </c>
      <c r="L70" s="32">
        <v>4395.66</v>
      </c>
      <c r="M70" s="18">
        <v>41590</v>
      </c>
      <c r="N70" s="19">
        <v>14474</v>
      </c>
      <c r="O70" s="23" t="s">
        <v>314</v>
      </c>
      <c r="P70" s="68"/>
      <c r="Q70" s="14" t="s">
        <v>384</v>
      </c>
      <c r="R70" s="14"/>
    </row>
    <row r="71" spans="1:18" ht="12.75">
      <c r="A71" s="21">
        <v>16105</v>
      </c>
      <c r="B71" s="21"/>
      <c r="C71" s="21"/>
      <c r="D71" s="14"/>
      <c r="E71" s="14"/>
      <c r="F71" s="14"/>
      <c r="G71" s="14"/>
      <c r="H71" s="14"/>
      <c r="I71" s="14"/>
      <c r="J71" s="16"/>
      <c r="K71" s="16">
        <v>0</v>
      </c>
      <c r="L71" s="32"/>
      <c r="M71" s="18"/>
      <c r="N71" s="14"/>
      <c r="O71" s="14"/>
      <c r="P71" s="14"/>
      <c r="Q71" s="14"/>
      <c r="R71" s="14"/>
    </row>
    <row r="72" spans="1:18" ht="12.75">
      <c r="A72" s="21">
        <v>16105</v>
      </c>
      <c r="B72" s="21"/>
      <c r="C72" s="21"/>
      <c r="D72" s="14" t="s">
        <v>385</v>
      </c>
      <c r="E72" s="14"/>
      <c r="F72" s="14"/>
      <c r="G72" s="14"/>
      <c r="H72" s="14"/>
      <c r="I72" s="14">
        <v>2375</v>
      </c>
      <c r="J72" s="16">
        <v>13920</v>
      </c>
      <c r="K72" s="16">
        <v>0</v>
      </c>
      <c r="L72" s="32">
        <v>13920</v>
      </c>
      <c r="M72" s="18">
        <v>41463</v>
      </c>
      <c r="N72" s="14">
        <v>5013</v>
      </c>
      <c r="O72" s="14" t="s">
        <v>18</v>
      </c>
      <c r="P72" s="14"/>
      <c r="Q72" s="14" t="s">
        <v>381</v>
      </c>
      <c r="R72" s="14"/>
    </row>
    <row r="73" spans="1:18" ht="12.75">
      <c r="A73" s="21">
        <v>16105</v>
      </c>
      <c r="B73" s="21"/>
      <c r="C73" s="21"/>
      <c r="D73" s="14" t="s">
        <v>386</v>
      </c>
      <c r="E73" s="14"/>
      <c r="F73" s="14"/>
      <c r="G73" s="14"/>
      <c r="H73" s="14"/>
      <c r="I73" s="14">
        <v>18295</v>
      </c>
      <c r="J73" s="16">
        <v>3575.18</v>
      </c>
      <c r="K73" s="16">
        <v>0</v>
      </c>
      <c r="L73" s="32">
        <v>3575.18</v>
      </c>
      <c r="M73" s="18">
        <v>41531</v>
      </c>
      <c r="N73" s="14">
        <v>5045</v>
      </c>
      <c r="O73" s="14" t="s">
        <v>18</v>
      </c>
      <c r="P73" s="14"/>
      <c r="Q73" s="14" t="s">
        <v>391</v>
      </c>
      <c r="R73" s="14"/>
    </row>
    <row r="74" spans="1:18" ht="12.75">
      <c r="A74" s="21">
        <v>16105</v>
      </c>
      <c r="B74" s="21"/>
      <c r="C74" s="21"/>
      <c r="D74" s="14" t="s">
        <v>387</v>
      </c>
      <c r="E74" s="14"/>
      <c r="F74" s="14"/>
      <c r="G74" s="14"/>
      <c r="H74" s="14"/>
      <c r="I74" s="14">
        <v>294</v>
      </c>
      <c r="J74" s="24">
        <v>10912</v>
      </c>
      <c r="K74" s="16">
        <v>0</v>
      </c>
      <c r="L74" s="32">
        <v>10912</v>
      </c>
      <c r="M74" s="18">
        <v>41575</v>
      </c>
      <c r="N74" s="14">
        <v>5122</v>
      </c>
      <c r="O74" s="14" t="s">
        <v>18</v>
      </c>
      <c r="P74" s="14"/>
      <c r="Q74" s="14" t="s">
        <v>392</v>
      </c>
      <c r="R74" s="14"/>
    </row>
    <row r="75" spans="1:18" ht="12.75">
      <c r="A75" s="21">
        <v>16101</v>
      </c>
      <c r="B75" s="21"/>
      <c r="C75" s="21"/>
      <c r="D75" s="14" t="s">
        <v>388</v>
      </c>
      <c r="E75" s="14"/>
      <c r="F75" s="14"/>
      <c r="G75" s="14"/>
      <c r="H75" s="14"/>
      <c r="I75" s="14">
        <v>14885</v>
      </c>
      <c r="J75" s="16">
        <v>31306.51</v>
      </c>
      <c r="K75" s="16">
        <v>0</v>
      </c>
      <c r="L75" s="32">
        <v>31306.51</v>
      </c>
      <c r="M75" s="18">
        <v>41556</v>
      </c>
      <c r="N75" s="14" t="s">
        <v>390</v>
      </c>
      <c r="O75" s="14" t="s">
        <v>18</v>
      </c>
      <c r="P75" s="14"/>
      <c r="Q75" s="14" t="s">
        <v>393</v>
      </c>
      <c r="R75" s="14"/>
    </row>
    <row r="76" spans="1:18" ht="12.75">
      <c r="A76" s="21">
        <v>16102</v>
      </c>
      <c r="B76" s="21"/>
      <c r="C76" s="21"/>
      <c r="D76" s="14" t="s">
        <v>389</v>
      </c>
      <c r="E76" s="14"/>
      <c r="F76" s="14"/>
      <c r="G76" s="14"/>
      <c r="H76" s="14"/>
      <c r="I76" s="14">
        <v>14885</v>
      </c>
      <c r="J76" s="66">
        <v>21408.77</v>
      </c>
      <c r="K76" s="16">
        <v>0</v>
      </c>
      <c r="L76" s="32">
        <v>21408.77</v>
      </c>
      <c r="M76" s="18">
        <v>41556</v>
      </c>
      <c r="N76" s="14" t="s">
        <v>390</v>
      </c>
      <c r="O76" s="14" t="s">
        <v>18</v>
      </c>
      <c r="P76" s="14"/>
      <c r="Q76" s="21" t="s">
        <v>393</v>
      </c>
      <c r="R76" s="14"/>
    </row>
    <row r="77" spans="1:18" ht="12.75">
      <c r="A77" s="21">
        <v>16106</v>
      </c>
      <c r="B77" s="21"/>
      <c r="C77" s="21"/>
      <c r="D77" s="21" t="s">
        <v>179</v>
      </c>
      <c r="E77" s="14"/>
      <c r="F77" s="14"/>
      <c r="G77" s="14"/>
      <c r="H77" s="14"/>
      <c r="I77" s="14">
        <v>14885</v>
      </c>
      <c r="J77" s="16">
        <v>16447.69</v>
      </c>
      <c r="K77" s="16">
        <v>0</v>
      </c>
      <c r="L77" s="32">
        <v>16447.69</v>
      </c>
      <c r="M77" s="18">
        <v>41556</v>
      </c>
      <c r="N77" s="14" t="s">
        <v>390</v>
      </c>
      <c r="O77" s="14" t="s">
        <v>18</v>
      </c>
      <c r="P77" s="14"/>
      <c r="Q77" s="14" t="s">
        <v>393</v>
      </c>
      <c r="R77" s="14"/>
    </row>
    <row r="78" spans="1:18" ht="12.75">
      <c r="A78" s="21">
        <v>16106</v>
      </c>
      <c r="B78" s="21"/>
      <c r="C78" s="21"/>
      <c r="D78" s="14"/>
      <c r="E78" s="14"/>
      <c r="F78" s="14"/>
      <c r="G78" s="14"/>
      <c r="H78" s="14"/>
      <c r="I78" s="14"/>
      <c r="J78" s="16"/>
      <c r="K78" s="16">
        <v>0</v>
      </c>
      <c r="L78" s="32"/>
      <c r="M78" s="18"/>
      <c r="N78" s="14"/>
      <c r="O78" s="68"/>
      <c r="P78" s="68"/>
      <c r="Q78" s="14"/>
      <c r="R78" s="14"/>
    </row>
    <row r="79" spans="1:18" ht="12.75">
      <c r="A79" s="21">
        <v>16102</v>
      </c>
      <c r="B79" s="21"/>
      <c r="C79" s="21"/>
      <c r="D79" s="14" t="s">
        <v>394</v>
      </c>
      <c r="E79" s="14"/>
      <c r="F79" s="14"/>
      <c r="G79" s="14"/>
      <c r="H79" s="14"/>
      <c r="I79" s="14">
        <v>130</v>
      </c>
      <c r="J79" s="16">
        <v>374970</v>
      </c>
      <c r="K79" s="16">
        <v>0</v>
      </c>
      <c r="L79" s="32">
        <v>374970</v>
      </c>
      <c r="M79" s="18">
        <v>41352</v>
      </c>
      <c r="N79" s="14">
        <v>29</v>
      </c>
      <c r="O79" s="14" t="s">
        <v>398</v>
      </c>
      <c r="P79" s="14"/>
      <c r="Q79" s="14" t="s">
        <v>396</v>
      </c>
      <c r="R79" s="14"/>
    </row>
    <row r="80" spans="1:18" ht="12.75">
      <c r="A80" s="21">
        <v>16102</v>
      </c>
      <c r="B80" s="21"/>
      <c r="C80" s="21"/>
      <c r="D80" s="14" t="s">
        <v>395</v>
      </c>
      <c r="E80" s="14"/>
      <c r="F80" s="14"/>
      <c r="G80" s="14"/>
      <c r="H80" s="14"/>
      <c r="I80" s="14">
        <v>319</v>
      </c>
      <c r="J80" s="16">
        <v>53626.9</v>
      </c>
      <c r="K80" s="16">
        <v>0</v>
      </c>
      <c r="L80" s="32">
        <v>53626.9</v>
      </c>
      <c r="M80" s="18">
        <v>41467</v>
      </c>
      <c r="N80" s="14">
        <v>151056</v>
      </c>
      <c r="O80" s="14" t="s">
        <v>398</v>
      </c>
      <c r="P80" s="14"/>
      <c r="Q80" s="14" t="s">
        <v>397</v>
      </c>
      <c r="R80" s="14"/>
    </row>
    <row r="81" spans="1:18" ht="12.75">
      <c r="A81" s="21">
        <v>16102</v>
      </c>
      <c r="B81" s="21"/>
      <c r="C81" s="21"/>
      <c r="D81" s="14"/>
      <c r="E81" s="14"/>
      <c r="F81" s="14"/>
      <c r="G81" s="14"/>
      <c r="H81" s="14"/>
      <c r="I81" s="14"/>
      <c r="J81" s="16"/>
      <c r="K81" s="16">
        <v>0</v>
      </c>
      <c r="L81" s="32"/>
      <c r="M81" s="18"/>
      <c r="N81" s="14"/>
      <c r="O81" s="14"/>
      <c r="P81" s="14"/>
      <c r="Q81" s="14"/>
      <c r="R81" s="14"/>
    </row>
    <row r="82" spans="1:18" ht="12.75">
      <c r="A82" s="21">
        <v>16105</v>
      </c>
      <c r="B82" s="21"/>
      <c r="C82" s="21"/>
      <c r="D82" s="14" t="s">
        <v>399</v>
      </c>
      <c r="E82" s="14"/>
      <c r="F82" s="14"/>
      <c r="G82" s="14"/>
      <c r="H82" s="14"/>
      <c r="I82" s="14">
        <v>30</v>
      </c>
      <c r="J82" s="108">
        <v>16077.6</v>
      </c>
      <c r="K82" s="108">
        <v>0</v>
      </c>
      <c r="L82" s="109">
        <v>16077.6</v>
      </c>
      <c r="M82" s="18">
        <v>41465</v>
      </c>
      <c r="N82" s="14">
        <v>52952</v>
      </c>
      <c r="O82" s="14" t="s">
        <v>415</v>
      </c>
      <c r="P82" s="14"/>
      <c r="Q82" s="14" t="s">
        <v>414</v>
      </c>
      <c r="R82" s="14"/>
    </row>
    <row r="83" spans="1:18" ht="12.75">
      <c r="A83" s="21">
        <v>16105</v>
      </c>
      <c r="B83" s="21"/>
      <c r="C83" s="21"/>
      <c r="D83" s="14" t="s">
        <v>400</v>
      </c>
      <c r="E83" s="14"/>
      <c r="F83" s="14"/>
      <c r="G83" s="14"/>
      <c r="H83" s="14"/>
      <c r="I83" s="14">
        <v>30</v>
      </c>
      <c r="J83" s="108">
        <v>45700.45</v>
      </c>
      <c r="K83" s="108">
        <v>0</v>
      </c>
      <c r="L83" s="109">
        <v>45700.45</v>
      </c>
      <c r="M83" s="18">
        <v>41465</v>
      </c>
      <c r="N83" s="14">
        <v>52952</v>
      </c>
      <c r="O83" s="14" t="s">
        <v>415</v>
      </c>
      <c r="P83" s="14"/>
      <c r="Q83" s="14" t="s">
        <v>414</v>
      </c>
      <c r="R83" s="14"/>
    </row>
    <row r="84" spans="1:18" ht="12.75">
      <c r="A84" s="21">
        <v>16105</v>
      </c>
      <c r="B84" s="21"/>
      <c r="C84" s="21"/>
      <c r="D84" s="14" t="s">
        <v>401</v>
      </c>
      <c r="E84" s="14"/>
      <c r="F84" s="14"/>
      <c r="G84" s="14"/>
      <c r="H84" s="14"/>
      <c r="I84" s="14">
        <v>30</v>
      </c>
      <c r="J84" s="108">
        <v>24532.49</v>
      </c>
      <c r="K84" s="108">
        <v>0</v>
      </c>
      <c r="L84" s="109">
        <v>24532.49</v>
      </c>
      <c r="M84" s="18">
        <v>41465</v>
      </c>
      <c r="N84" s="14">
        <v>52952</v>
      </c>
      <c r="O84" s="14" t="s">
        <v>415</v>
      </c>
      <c r="P84" s="14"/>
      <c r="Q84" s="14" t="s">
        <v>414</v>
      </c>
      <c r="R84" s="14"/>
    </row>
    <row r="85" spans="1:18" ht="12.75">
      <c r="A85" s="21">
        <v>16105</v>
      </c>
      <c r="B85" s="21"/>
      <c r="C85" s="21"/>
      <c r="D85" s="14" t="s">
        <v>402</v>
      </c>
      <c r="E85" s="14"/>
      <c r="F85" s="14"/>
      <c r="G85" s="14"/>
      <c r="H85" s="14"/>
      <c r="I85" s="14">
        <v>30</v>
      </c>
      <c r="J85" s="108">
        <v>32021.48</v>
      </c>
      <c r="K85" s="108">
        <v>0</v>
      </c>
      <c r="L85" s="109">
        <v>32021.48</v>
      </c>
      <c r="M85" s="18">
        <v>41465</v>
      </c>
      <c r="N85" s="14">
        <v>52952</v>
      </c>
      <c r="O85" s="14" t="s">
        <v>415</v>
      </c>
      <c r="P85" s="14"/>
      <c r="Q85" s="14" t="s">
        <v>414</v>
      </c>
      <c r="R85" s="14"/>
    </row>
    <row r="86" spans="1:18" ht="12.75">
      <c r="A86" s="21">
        <v>16105</v>
      </c>
      <c r="B86" s="21"/>
      <c r="C86" s="21"/>
      <c r="D86" s="14" t="s">
        <v>403</v>
      </c>
      <c r="E86" s="14"/>
      <c r="F86" s="14"/>
      <c r="G86" s="14"/>
      <c r="H86" s="14"/>
      <c r="I86" s="14">
        <v>30</v>
      </c>
      <c r="J86" s="108">
        <v>13523.97</v>
      </c>
      <c r="K86" s="108">
        <v>0</v>
      </c>
      <c r="L86" s="109">
        <v>13523.97</v>
      </c>
      <c r="M86" s="18">
        <v>41465</v>
      </c>
      <c r="N86" s="14">
        <v>52952</v>
      </c>
      <c r="O86" s="14" t="s">
        <v>415</v>
      </c>
      <c r="P86" s="14"/>
      <c r="Q86" s="14" t="s">
        <v>414</v>
      </c>
      <c r="R86" s="14"/>
    </row>
    <row r="87" spans="1:18" ht="12.75">
      <c r="A87" s="21">
        <v>16102</v>
      </c>
      <c r="B87" s="21"/>
      <c r="C87" s="21"/>
      <c r="D87" s="14" t="s">
        <v>404</v>
      </c>
      <c r="E87" s="14"/>
      <c r="F87" s="14"/>
      <c r="G87" s="14"/>
      <c r="H87" s="14"/>
      <c r="I87" s="14">
        <v>30</v>
      </c>
      <c r="J87" s="108">
        <v>20624.8</v>
      </c>
      <c r="K87" s="108">
        <v>0</v>
      </c>
      <c r="L87" s="109">
        <v>20624.8</v>
      </c>
      <c r="M87" s="18">
        <v>41465</v>
      </c>
      <c r="N87" s="14">
        <v>52952</v>
      </c>
      <c r="O87" s="14" t="s">
        <v>415</v>
      </c>
      <c r="P87" s="14"/>
      <c r="Q87" s="14" t="s">
        <v>414</v>
      </c>
      <c r="R87" s="14"/>
    </row>
    <row r="88" spans="1:18" ht="12.75">
      <c r="A88" s="21">
        <v>16102</v>
      </c>
      <c r="B88" s="21"/>
      <c r="C88" s="21"/>
      <c r="D88" s="14" t="s">
        <v>405</v>
      </c>
      <c r="E88" s="14"/>
      <c r="F88" s="14"/>
      <c r="G88" s="14"/>
      <c r="H88" s="14"/>
      <c r="I88" s="14"/>
      <c r="J88" s="108">
        <v>7308</v>
      </c>
      <c r="K88" s="108">
        <v>0</v>
      </c>
      <c r="L88" s="109">
        <v>7308</v>
      </c>
      <c r="M88" s="18">
        <v>41516</v>
      </c>
      <c r="N88" s="14"/>
      <c r="O88" s="14" t="s">
        <v>415</v>
      </c>
      <c r="P88" s="14"/>
      <c r="Q88" s="14" t="s">
        <v>414</v>
      </c>
      <c r="R88" s="14"/>
    </row>
    <row r="89" spans="1:18" ht="12.75">
      <c r="A89" s="69">
        <v>16102</v>
      </c>
      <c r="B89" s="69"/>
      <c r="C89" s="69"/>
      <c r="D89" s="68" t="s">
        <v>406</v>
      </c>
      <c r="E89" s="68"/>
      <c r="F89" s="68"/>
      <c r="G89" s="68"/>
      <c r="H89" s="68"/>
      <c r="I89" s="68"/>
      <c r="J89" s="110">
        <v>13398</v>
      </c>
      <c r="K89" s="110">
        <v>0</v>
      </c>
      <c r="L89" s="110">
        <v>13398</v>
      </c>
      <c r="M89" s="71">
        <v>41516</v>
      </c>
      <c r="N89" s="68"/>
      <c r="O89" s="14" t="s">
        <v>415</v>
      </c>
      <c r="P89" s="14"/>
      <c r="Q89" s="68" t="s">
        <v>414</v>
      </c>
      <c r="R89" s="68"/>
    </row>
    <row r="90" spans="1:18" ht="12.75">
      <c r="A90" s="69">
        <v>16102</v>
      </c>
      <c r="B90" s="69"/>
      <c r="C90" s="69"/>
      <c r="D90" s="68" t="s">
        <v>407</v>
      </c>
      <c r="E90" s="68"/>
      <c r="F90" s="68"/>
      <c r="G90" s="68"/>
      <c r="H90" s="68"/>
      <c r="I90" s="68"/>
      <c r="J90" s="110">
        <v>13398</v>
      </c>
      <c r="K90" s="110">
        <v>0</v>
      </c>
      <c r="L90" s="110">
        <v>13398</v>
      </c>
      <c r="M90" s="71">
        <v>41516</v>
      </c>
      <c r="N90" s="68"/>
      <c r="O90" s="14" t="s">
        <v>415</v>
      </c>
      <c r="P90" s="14"/>
      <c r="Q90" s="68" t="s">
        <v>414</v>
      </c>
      <c r="R90" s="68"/>
    </row>
    <row r="91" spans="1:18" ht="12.75">
      <c r="A91" s="69">
        <v>16102</v>
      </c>
      <c r="B91" s="69"/>
      <c r="C91" s="69"/>
      <c r="D91" s="68" t="s">
        <v>408</v>
      </c>
      <c r="E91" s="68"/>
      <c r="F91" s="68"/>
      <c r="G91" s="68"/>
      <c r="H91" s="68"/>
      <c r="I91" s="68"/>
      <c r="J91" s="110">
        <v>2436</v>
      </c>
      <c r="K91" s="110">
        <v>0</v>
      </c>
      <c r="L91" s="110">
        <v>2436</v>
      </c>
      <c r="M91" s="71">
        <v>41516</v>
      </c>
      <c r="N91" s="68"/>
      <c r="O91" s="14" t="s">
        <v>415</v>
      </c>
      <c r="P91" s="14"/>
      <c r="Q91" s="68" t="s">
        <v>414</v>
      </c>
      <c r="R91" s="68"/>
    </row>
    <row r="92" spans="1:18" ht="12.75">
      <c r="A92" s="69">
        <v>16102</v>
      </c>
      <c r="B92" s="69"/>
      <c r="C92" s="69"/>
      <c r="D92" s="68" t="s">
        <v>409</v>
      </c>
      <c r="E92" s="68"/>
      <c r="F92" s="68"/>
      <c r="G92" s="68"/>
      <c r="H92" s="68"/>
      <c r="I92" s="68"/>
      <c r="J92" s="110">
        <v>18270</v>
      </c>
      <c r="K92" s="110">
        <v>0</v>
      </c>
      <c r="L92" s="110">
        <v>18270</v>
      </c>
      <c r="M92" s="71">
        <v>41516</v>
      </c>
      <c r="N92" s="68"/>
      <c r="O92" s="14" t="s">
        <v>415</v>
      </c>
      <c r="P92" s="14"/>
      <c r="Q92" s="68" t="s">
        <v>414</v>
      </c>
      <c r="R92" s="68"/>
    </row>
    <row r="93" spans="1:18" ht="12.75">
      <c r="A93" s="69">
        <v>16102</v>
      </c>
      <c r="B93" s="69"/>
      <c r="C93" s="69"/>
      <c r="D93" s="68" t="s">
        <v>410</v>
      </c>
      <c r="E93" s="68"/>
      <c r="F93" s="68"/>
      <c r="G93" s="68"/>
      <c r="H93" s="68"/>
      <c r="I93" s="68"/>
      <c r="J93" s="110">
        <v>18270</v>
      </c>
      <c r="K93" s="110">
        <v>0</v>
      </c>
      <c r="L93" s="110">
        <v>18270</v>
      </c>
      <c r="M93" s="71">
        <v>41516</v>
      </c>
      <c r="N93" s="68"/>
      <c r="O93" s="14" t="s">
        <v>415</v>
      </c>
      <c r="P93" s="14"/>
      <c r="Q93" s="68" t="s">
        <v>414</v>
      </c>
      <c r="R93" s="68"/>
    </row>
    <row r="94" spans="1:18" ht="12.75">
      <c r="A94" s="69">
        <v>16102</v>
      </c>
      <c r="B94" s="69"/>
      <c r="C94" s="69"/>
      <c r="D94" s="68" t="s">
        <v>411</v>
      </c>
      <c r="E94" s="68"/>
      <c r="F94" s="68"/>
      <c r="G94" s="68"/>
      <c r="H94" s="68"/>
      <c r="I94" s="68"/>
      <c r="J94" s="110">
        <v>18270</v>
      </c>
      <c r="K94" s="110">
        <v>0</v>
      </c>
      <c r="L94" s="110">
        <v>18270</v>
      </c>
      <c r="M94" s="71">
        <v>41516</v>
      </c>
      <c r="N94" s="68"/>
      <c r="O94" s="14" t="s">
        <v>415</v>
      </c>
      <c r="P94" s="14"/>
      <c r="Q94" s="68" t="s">
        <v>414</v>
      </c>
      <c r="R94" s="68"/>
    </row>
    <row r="95" spans="1:18" ht="12.75">
      <c r="A95" s="51">
        <v>16105</v>
      </c>
      <c r="B95" s="51"/>
      <c r="C95" s="51"/>
      <c r="D95" s="23" t="s">
        <v>86</v>
      </c>
      <c r="E95" s="23"/>
      <c r="F95" s="23"/>
      <c r="G95" s="23"/>
      <c r="H95" s="23"/>
      <c r="I95" s="23"/>
      <c r="J95" s="111">
        <v>3897.6</v>
      </c>
      <c r="K95" s="111">
        <v>0</v>
      </c>
      <c r="L95" s="111">
        <v>3897.6</v>
      </c>
      <c r="M95" s="11">
        <v>41516</v>
      </c>
      <c r="N95" s="23"/>
      <c r="O95" s="14" t="s">
        <v>415</v>
      </c>
      <c r="P95" s="14"/>
      <c r="Q95" s="51" t="s">
        <v>414</v>
      </c>
      <c r="R95" s="23"/>
    </row>
    <row r="96" spans="1:18" ht="12.75">
      <c r="A96" s="51">
        <v>16105</v>
      </c>
      <c r="B96" s="51"/>
      <c r="C96" s="51"/>
      <c r="D96" s="23" t="s">
        <v>412</v>
      </c>
      <c r="E96" s="23"/>
      <c r="F96" s="23"/>
      <c r="G96" s="23"/>
      <c r="H96" s="23"/>
      <c r="I96" s="23"/>
      <c r="J96" s="111">
        <v>58464</v>
      </c>
      <c r="K96" s="111">
        <v>0</v>
      </c>
      <c r="L96" s="111">
        <v>58464</v>
      </c>
      <c r="M96" s="11">
        <v>41516</v>
      </c>
      <c r="N96" s="23"/>
      <c r="O96" s="14" t="s">
        <v>415</v>
      </c>
      <c r="P96" s="14"/>
      <c r="Q96" s="51" t="s">
        <v>414</v>
      </c>
      <c r="R96" s="23"/>
    </row>
    <row r="97" spans="1:18" ht="12.75">
      <c r="A97" s="51">
        <v>16101</v>
      </c>
      <c r="B97" s="73"/>
      <c r="C97" s="73"/>
      <c r="D97" s="23" t="s">
        <v>413</v>
      </c>
      <c r="E97" s="23"/>
      <c r="F97" s="23"/>
      <c r="G97" s="23"/>
      <c r="H97" s="23"/>
      <c r="I97" s="23"/>
      <c r="J97" s="111">
        <v>18270</v>
      </c>
      <c r="K97" s="111">
        <v>0</v>
      </c>
      <c r="L97" s="111">
        <v>18270</v>
      </c>
      <c r="M97" s="11">
        <v>41516</v>
      </c>
      <c r="N97" s="23"/>
      <c r="O97" s="14" t="s">
        <v>415</v>
      </c>
      <c r="P97" s="14"/>
      <c r="Q97" s="51" t="s">
        <v>414</v>
      </c>
      <c r="R97" s="23"/>
    </row>
    <row r="98" spans="1:18" ht="12.75">
      <c r="A98" s="51">
        <v>16101</v>
      </c>
      <c r="B98" s="73"/>
      <c r="C98" s="73"/>
      <c r="D98" s="23"/>
      <c r="E98" s="23"/>
      <c r="F98" s="23"/>
      <c r="G98" s="23"/>
      <c r="H98" s="23"/>
      <c r="I98" s="23"/>
      <c r="J98" s="79"/>
      <c r="K98" s="79"/>
      <c r="L98" s="79"/>
      <c r="M98" s="81"/>
      <c r="N98" s="23"/>
      <c r="O98" s="69"/>
      <c r="P98" s="69"/>
      <c r="Q98" s="51"/>
      <c r="R98" s="23"/>
    </row>
    <row r="99" spans="1:18" ht="12.75">
      <c r="A99" s="51">
        <v>16101</v>
      </c>
      <c r="B99" s="73"/>
      <c r="C99" s="73"/>
      <c r="D99" s="23" t="s">
        <v>416</v>
      </c>
      <c r="E99" s="23"/>
      <c r="F99" s="23"/>
      <c r="G99" s="23"/>
      <c r="H99" s="23"/>
      <c r="I99" s="23">
        <v>54914</v>
      </c>
      <c r="J99" s="111">
        <v>30531.2</v>
      </c>
      <c r="K99" s="111">
        <v>0</v>
      </c>
      <c r="L99" s="111">
        <v>30531.2</v>
      </c>
      <c r="M99" s="81">
        <v>41304</v>
      </c>
      <c r="N99" s="23">
        <v>7</v>
      </c>
      <c r="O99" s="69" t="s">
        <v>432</v>
      </c>
      <c r="P99" s="69"/>
      <c r="Q99" s="51" t="s">
        <v>428</v>
      </c>
      <c r="R99" s="23"/>
    </row>
    <row r="100" spans="1:18" ht="12.75">
      <c r="A100" s="51">
        <v>16101</v>
      </c>
      <c r="B100" s="73"/>
      <c r="C100" s="73"/>
      <c r="D100" s="23" t="s">
        <v>417</v>
      </c>
      <c r="E100" s="23"/>
      <c r="F100" s="23"/>
      <c r="G100" s="23"/>
      <c r="H100" s="23"/>
      <c r="I100" s="23">
        <v>2372</v>
      </c>
      <c r="J100" s="112">
        <v>1173340</v>
      </c>
      <c r="K100" s="112">
        <v>0</v>
      </c>
      <c r="L100" s="109">
        <v>1173340</v>
      </c>
      <c r="M100" s="18">
        <v>41352</v>
      </c>
      <c r="N100" s="14">
        <v>9</v>
      </c>
      <c r="O100" s="69" t="s">
        <v>432</v>
      </c>
      <c r="P100" s="69"/>
      <c r="Q100" s="21" t="s">
        <v>396</v>
      </c>
      <c r="R100" s="14"/>
    </row>
    <row r="101" spans="1:18" ht="12.75">
      <c r="A101" s="51">
        <v>16105</v>
      </c>
      <c r="B101" s="51"/>
      <c r="C101" s="51"/>
      <c r="D101" s="58" t="s">
        <v>418</v>
      </c>
      <c r="E101" s="23"/>
      <c r="F101" s="23"/>
      <c r="G101" s="23"/>
      <c r="H101" s="23"/>
      <c r="I101" s="23">
        <v>132</v>
      </c>
      <c r="J101" s="112">
        <v>44996.4</v>
      </c>
      <c r="K101" s="112">
        <v>0</v>
      </c>
      <c r="L101" s="109">
        <v>44996.4</v>
      </c>
      <c r="M101" s="18">
        <v>41352</v>
      </c>
      <c r="N101" s="19">
        <v>13</v>
      </c>
      <c r="O101" s="69" t="s">
        <v>432</v>
      </c>
      <c r="P101" s="69"/>
      <c r="Q101" s="21" t="s">
        <v>396</v>
      </c>
      <c r="R101" s="14"/>
    </row>
    <row r="102" spans="1:18" ht="12.75">
      <c r="A102" s="51">
        <v>16105</v>
      </c>
      <c r="B102" s="51"/>
      <c r="C102" s="51"/>
      <c r="D102" s="23" t="s">
        <v>419</v>
      </c>
      <c r="E102" s="23"/>
      <c r="F102" s="23"/>
      <c r="G102" s="23"/>
      <c r="H102" s="23"/>
      <c r="I102" s="23">
        <v>1998</v>
      </c>
      <c r="J102" s="112">
        <v>134028.72</v>
      </c>
      <c r="K102" s="112">
        <v>0</v>
      </c>
      <c r="L102" s="109">
        <v>134028.72</v>
      </c>
      <c r="M102" s="18">
        <v>41442</v>
      </c>
      <c r="N102" s="19">
        <v>18</v>
      </c>
      <c r="O102" s="69" t="s">
        <v>432</v>
      </c>
      <c r="P102" s="69"/>
      <c r="Q102" s="14" t="s">
        <v>429</v>
      </c>
      <c r="R102" s="14"/>
    </row>
    <row r="103" spans="1:18" ht="12.75">
      <c r="A103" s="51">
        <v>16105</v>
      </c>
      <c r="B103" s="51"/>
      <c r="C103" s="51"/>
      <c r="D103" s="23" t="s">
        <v>420</v>
      </c>
      <c r="E103" s="23"/>
      <c r="F103" s="23"/>
      <c r="G103" s="23"/>
      <c r="H103" s="23"/>
      <c r="I103" s="23">
        <v>2156</v>
      </c>
      <c r="J103" s="112">
        <v>89352.48</v>
      </c>
      <c r="K103" s="112">
        <v>0</v>
      </c>
      <c r="L103" s="109">
        <v>89352.48</v>
      </c>
      <c r="M103" s="18">
        <v>41502</v>
      </c>
      <c r="N103" s="19" t="s">
        <v>424</v>
      </c>
      <c r="O103" s="69" t="s">
        <v>432</v>
      </c>
      <c r="P103" s="69"/>
      <c r="Q103" s="14" t="s">
        <v>429</v>
      </c>
      <c r="R103" s="14"/>
    </row>
    <row r="104" spans="1:18" ht="12.75">
      <c r="A104" s="51">
        <v>16105</v>
      </c>
      <c r="B104" s="51"/>
      <c r="C104" s="51"/>
      <c r="D104" s="23" t="s">
        <v>421</v>
      </c>
      <c r="E104" s="23"/>
      <c r="F104" s="23"/>
      <c r="G104" s="23"/>
      <c r="H104" s="23"/>
      <c r="I104" s="23">
        <v>21624</v>
      </c>
      <c r="J104" s="113">
        <v>46400</v>
      </c>
      <c r="K104" s="112">
        <v>0</v>
      </c>
      <c r="L104" s="109">
        <v>46400</v>
      </c>
      <c r="M104" s="18">
        <v>41521</v>
      </c>
      <c r="N104" s="82" t="s">
        <v>425</v>
      </c>
      <c r="O104" s="69" t="s">
        <v>432</v>
      </c>
      <c r="P104" s="69"/>
      <c r="Q104" s="14" t="s">
        <v>430</v>
      </c>
      <c r="R104" s="14"/>
    </row>
    <row r="105" spans="1:18" ht="12.75">
      <c r="A105" s="51">
        <v>16105</v>
      </c>
      <c r="B105" s="51"/>
      <c r="C105" s="51"/>
      <c r="D105" s="23" t="s">
        <v>422</v>
      </c>
      <c r="E105" s="23"/>
      <c r="F105" s="23"/>
      <c r="G105" s="23"/>
      <c r="H105" s="23"/>
      <c r="I105" s="23">
        <v>21648</v>
      </c>
      <c r="J105" s="113">
        <v>44080</v>
      </c>
      <c r="K105" s="112">
        <v>0</v>
      </c>
      <c r="L105" s="109">
        <v>44080</v>
      </c>
      <c r="M105" s="18">
        <v>41521</v>
      </c>
      <c r="N105" s="82" t="s">
        <v>426</v>
      </c>
      <c r="O105" s="69" t="s">
        <v>432</v>
      </c>
      <c r="P105" s="69"/>
      <c r="Q105" s="14" t="s">
        <v>430</v>
      </c>
      <c r="R105" s="14"/>
    </row>
    <row r="106" spans="1:18" ht="12.75">
      <c r="A106" s="51">
        <v>16102</v>
      </c>
      <c r="B106" s="21"/>
      <c r="C106" s="21"/>
      <c r="D106" s="58" t="s">
        <v>423</v>
      </c>
      <c r="E106" s="23"/>
      <c r="F106" s="58"/>
      <c r="G106" s="23"/>
      <c r="H106" s="23"/>
      <c r="I106" s="23">
        <v>5502</v>
      </c>
      <c r="J106" s="113">
        <v>15459.5</v>
      </c>
      <c r="K106" s="112">
        <v>0</v>
      </c>
      <c r="L106" s="109">
        <v>15459.5</v>
      </c>
      <c r="M106" s="18">
        <v>41554</v>
      </c>
      <c r="N106" s="82" t="s">
        <v>427</v>
      </c>
      <c r="O106" s="69" t="s">
        <v>432</v>
      </c>
      <c r="P106" s="69"/>
      <c r="Q106" s="58" t="s">
        <v>431</v>
      </c>
      <c r="R106" s="14"/>
    </row>
    <row r="107" spans="1:18" ht="12.75">
      <c r="A107" s="51">
        <v>16106</v>
      </c>
      <c r="B107" s="51"/>
      <c r="C107" s="51"/>
      <c r="D107" s="58"/>
      <c r="E107" s="23"/>
      <c r="F107" s="58"/>
      <c r="G107" s="23"/>
      <c r="H107" s="23"/>
      <c r="I107" s="23"/>
      <c r="J107" s="36"/>
      <c r="K107" s="17"/>
      <c r="L107" s="32"/>
      <c r="M107" s="18"/>
      <c r="N107" s="82"/>
      <c r="O107" s="69"/>
      <c r="P107" s="69"/>
      <c r="Q107" s="58"/>
      <c r="R107" s="14"/>
    </row>
    <row r="108" spans="1:18" ht="12.75">
      <c r="A108" s="93">
        <v>16105</v>
      </c>
      <c r="B108" s="93"/>
      <c r="C108" s="93"/>
      <c r="D108" s="94" t="s">
        <v>433</v>
      </c>
      <c r="E108" s="94"/>
      <c r="F108" s="95"/>
      <c r="G108" s="94"/>
      <c r="H108" s="94"/>
      <c r="I108" s="94">
        <v>131</v>
      </c>
      <c r="J108" s="114">
        <v>149988</v>
      </c>
      <c r="K108" s="115">
        <v>0</v>
      </c>
      <c r="L108" s="116">
        <v>149988</v>
      </c>
      <c r="M108" s="99">
        <v>41352</v>
      </c>
      <c r="N108" s="100">
        <v>12</v>
      </c>
      <c r="O108" s="93" t="s">
        <v>452</v>
      </c>
      <c r="P108" s="93"/>
      <c r="Q108" s="95" t="s">
        <v>396</v>
      </c>
      <c r="R108" s="94"/>
    </row>
    <row r="109" spans="1:18" ht="12.75">
      <c r="A109" s="93">
        <v>16101</v>
      </c>
      <c r="B109" s="73"/>
      <c r="C109" s="73"/>
      <c r="D109" s="94" t="s">
        <v>434</v>
      </c>
      <c r="E109" s="94"/>
      <c r="F109" s="95"/>
      <c r="G109" s="94"/>
      <c r="H109" s="94"/>
      <c r="I109" s="94">
        <v>10669</v>
      </c>
      <c r="J109" s="114">
        <v>36026.77</v>
      </c>
      <c r="K109" s="115">
        <v>0</v>
      </c>
      <c r="L109" s="116">
        <v>36026.77</v>
      </c>
      <c r="M109" s="99">
        <v>41451</v>
      </c>
      <c r="N109" s="100" t="s">
        <v>471</v>
      </c>
      <c r="O109" s="93" t="s">
        <v>452</v>
      </c>
      <c r="P109" s="93"/>
      <c r="Q109" s="95" t="s">
        <v>445</v>
      </c>
      <c r="R109" s="94"/>
    </row>
    <row r="110" spans="1:18" ht="12.75">
      <c r="A110" s="93">
        <v>16105</v>
      </c>
      <c r="B110" s="93"/>
      <c r="C110" s="93"/>
      <c r="D110" s="94" t="s">
        <v>435</v>
      </c>
      <c r="E110" s="94"/>
      <c r="F110" s="94"/>
      <c r="G110" s="94"/>
      <c r="H110" s="94"/>
      <c r="I110" s="94">
        <v>1</v>
      </c>
      <c r="J110" s="120">
        <v>5150</v>
      </c>
      <c r="K110" s="115">
        <v>0</v>
      </c>
      <c r="L110" s="116">
        <f>+J110</f>
        <v>5150</v>
      </c>
      <c r="M110" s="99">
        <v>41459</v>
      </c>
      <c r="N110" s="100">
        <v>16</v>
      </c>
      <c r="O110" s="93" t="s">
        <v>452</v>
      </c>
      <c r="P110" s="93"/>
      <c r="Q110" s="95" t="s">
        <v>446</v>
      </c>
      <c r="R110" s="94"/>
    </row>
    <row r="111" spans="1:18" ht="12.75">
      <c r="A111" s="93">
        <v>16105</v>
      </c>
      <c r="B111" s="93"/>
      <c r="C111" s="93"/>
      <c r="D111" s="94" t="s">
        <v>436</v>
      </c>
      <c r="E111" s="94"/>
      <c r="F111" s="94"/>
      <c r="G111" s="94"/>
      <c r="H111" s="94"/>
      <c r="I111" s="94">
        <v>413</v>
      </c>
      <c r="J111" s="121">
        <v>127321.6</v>
      </c>
      <c r="K111" s="115">
        <v>0</v>
      </c>
      <c r="L111" s="116">
        <f>+J111+K111</f>
        <v>127321.6</v>
      </c>
      <c r="M111" s="99">
        <v>41465</v>
      </c>
      <c r="N111" s="100">
        <v>17</v>
      </c>
      <c r="O111" s="93" t="s">
        <v>452</v>
      </c>
      <c r="P111" s="93"/>
      <c r="Q111" s="95" t="s">
        <v>447</v>
      </c>
      <c r="R111" s="94"/>
    </row>
    <row r="112" spans="1:18" ht="12.75">
      <c r="A112" s="93">
        <v>16105</v>
      </c>
      <c r="B112" s="93"/>
      <c r="C112" s="93"/>
      <c r="D112" s="94" t="s">
        <v>437</v>
      </c>
      <c r="E112" s="94"/>
      <c r="F112" s="94"/>
      <c r="G112" s="94"/>
      <c r="H112" s="94"/>
      <c r="I112" s="94"/>
      <c r="J112" s="120">
        <v>124073.6</v>
      </c>
      <c r="K112" s="115">
        <v>0</v>
      </c>
      <c r="L112" s="116">
        <f>+J112+K112</f>
        <v>124073.6</v>
      </c>
      <c r="M112" s="99">
        <v>41509</v>
      </c>
      <c r="N112" s="100"/>
      <c r="O112" s="93" t="s">
        <v>452</v>
      </c>
      <c r="P112" s="93"/>
      <c r="Q112" s="95" t="s">
        <v>429</v>
      </c>
      <c r="R112" s="94"/>
    </row>
    <row r="113" spans="1:18" ht="12.75">
      <c r="A113" s="93"/>
      <c r="B113" s="93"/>
      <c r="C113" s="93"/>
      <c r="D113" s="94" t="s">
        <v>438</v>
      </c>
      <c r="E113" s="94"/>
      <c r="F113" s="94"/>
      <c r="G113" s="94"/>
      <c r="H113" s="94"/>
      <c r="I113" s="94">
        <v>108</v>
      </c>
      <c r="J113" s="115">
        <v>92800</v>
      </c>
      <c r="K113" s="115">
        <v>0</v>
      </c>
      <c r="L113" s="116">
        <f>+J113+K113</f>
        <v>92800</v>
      </c>
      <c r="M113" s="99">
        <v>41521</v>
      </c>
      <c r="N113" s="100" t="s">
        <v>442</v>
      </c>
      <c r="O113" s="93" t="s">
        <v>452</v>
      </c>
      <c r="P113" s="93"/>
      <c r="Q113" s="95" t="s">
        <v>448</v>
      </c>
      <c r="R113" s="94"/>
    </row>
    <row r="114" spans="1:18" ht="12.75">
      <c r="A114" s="93"/>
      <c r="B114" s="93"/>
      <c r="C114" s="93"/>
      <c r="D114" s="94" t="s">
        <v>439</v>
      </c>
      <c r="E114" s="94"/>
      <c r="F114" s="94"/>
      <c r="G114" s="94"/>
      <c r="H114" s="94"/>
      <c r="I114" s="94">
        <v>8</v>
      </c>
      <c r="J114" s="116">
        <v>149544.46</v>
      </c>
      <c r="K114" s="115">
        <v>0</v>
      </c>
      <c r="L114" s="116">
        <f>+J114+K114</f>
        <v>149544.46</v>
      </c>
      <c r="M114" s="99">
        <v>41527</v>
      </c>
      <c r="N114" s="100" t="s">
        <v>443</v>
      </c>
      <c r="O114" s="93" t="s">
        <v>452</v>
      </c>
      <c r="P114" s="93"/>
      <c r="Q114" s="95" t="s">
        <v>449</v>
      </c>
      <c r="R114" s="94"/>
    </row>
    <row r="115" spans="1:18" ht="12.75">
      <c r="A115" s="93"/>
      <c r="B115" s="93"/>
      <c r="C115" s="93"/>
      <c r="D115" s="94" t="s">
        <v>440</v>
      </c>
      <c r="E115" s="94"/>
      <c r="F115" s="94"/>
      <c r="G115" s="94"/>
      <c r="H115" s="94"/>
      <c r="I115" s="94" t="s">
        <v>441</v>
      </c>
      <c r="J115" s="116">
        <v>58766.08</v>
      </c>
      <c r="K115" s="115">
        <v>0</v>
      </c>
      <c r="L115" s="116">
        <v>58766.08</v>
      </c>
      <c r="M115" s="99">
        <v>41529</v>
      </c>
      <c r="N115" s="100" t="s">
        <v>444</v>
      </c>
      <c r="O115" s="93" t="s">
        <v>452</v>
      </c>
      <c r="P115" s="93"/>
      <c r="Q115" s="95" t="s">
        <v>450</v>
      </c>
      <c r="R115" s="94"/>
    </row>
    <row r="116" spans="1:18" ht="12.75">
      <c r="A116" s="93"/>
      <c r="B116" s="93"/>
      <c r="C116" s="93"/>
      <c r="D116" s="94" t="s">
        <v>387</v>
      </c>
      <c r="E116" s="94"/>
      <c r="F116" s="94"/>
      <c r="G116" s="94"/>
      <c r="H116" s="94"/>
      <c r="I116" s="94">
        <v>289</v>
      </c>
      <c r="J116" s="116">
        <v>9742</v>
      </c>
      <c r="K116" s="115">
        <v>0</v>
      </c>
      <c r="L116" s="116">
        <v>9742</v>
      </c>
      <c r="M116" s="99">
        <v>41571</v>
      </c>
      <c r="N116" s="100">
        <v>18</v>
      </c>
      <c r="O116" s="93" t="s">
        <v>452</v>
      </c>
      <c r="P116" s="93"/>
      <c r="Q116" s="95" t="s">
        <v>451</v>
      </c>
      <c r="R116" s="94"/>
    </row>
    <row r="117" spans="1:18" ht="12.75">
      <c r="A117" s="93"/>
      <c r="B117" s="93"/>
      <c r="C117" s="93"/>
      <c r="D117" s="94" t="s">
        <v>387</v>
      </c>
      <c r="E117" s="94"/>
      <c r="F117" s="94"/>
      <c r="G117" s="94"/>
      <c r="H117" s="94"/>
      <c r="I117" s="94">
        <v>291</v>
      </c>
      <c r="J117" s="116">
        <v>9830</v>
      </c>
      <c r="K117" s="115">
        <v>0</v>
      </c>
      <c r="L117" s="116">
        <v>9830</v>
      </c>
      <c r="M117" s="99">
        <v>41571</v>
      </c>
      <c r="N117" s="100">
        <v>18</v>
      </c>
      <c r="O117" s="93" t="s">
        <v>452</v>
      </c>
      <c r="P117" s="93"/>
      <c r="Q117" s="95" t="s">
        <v>451</v>
      </c>
      <c r="R117" s="94"/>
    </row>
    <row r="118" spans="1:18" ht="12.75">
      <c r="A118" s="93"/>
      <c r="B118" s="93"/>
      <c r="C118" s="93"/>
      <c r="D118" s="94" t="s">
        <v>387</v>
      </c>
      <c r="E118" s="94"/>
      <c r="F118" s="94"/>
      <c r="G118" s="94"/>
      <c r="H118" s="94"/>
      <c r="I118" s="94">
        <v>292</v>
      </c>
      <c r="J118" s="116">
        <v>7038</v>
      </c>
      <c r="K118" s="115">
        <v>0</v>
      </c>
      <c r="L118" s="116">
        <v>7038</v>
      </c>
      <c r="M118" s="99">
        <v>41571</v>
      </c>
      <c r="N118" s="100">
        <v>18</v>
      </c>
      <c r="O118" s="93" t="s">
        <v>452</v>
      </c>
      <c r="P118" s="93"/>
      <c r="Q118" s="95" t="s">
        <v>451</v>
      </c>
      <c r="R118" s="94"/>
    </row>
    <row r="119" spans="1:18" ht="12.75">
      <c r="A119" s="93"/>
      <c r="B119" s="93"/>
      <c r="C119" s="93"/>
      <c r="D119" s="94" t="s">
        <v>387</v>
      </c>
      <c r="E119" s="94"/>
      <c r="F119" s="94"/>
      <c r="G119" s="94"/>
      <c r="H119" s="94"/>
      <c r="I119" s="94">
        <v>293</v>
      </c>
      <c r="J119" s="116">
        <v>5595</v>
      </c>
      <c r="K119" s="115">
        <v>0</v>
      </c>
      <c r="L119" s="116">
        <v>5595</v>
      </c>
      <c r="M119" s="99">
        <v>41575</v>
      </c>
      <c r="N119" s="100">
        <v>19</v>
      </c>
      <c r="O119" s="93" t="s">
        <v>452</v>
      </c>
      <c r="P119" s="93"/>
      <c r="Q119" s="95" t="s">
        <v>451</v>
      </c>
      <c r="R119" s="94"/>
    </row>
    <row r="120" spans="1:18" ht="12.75">
      <c r="A120" s="93"/>
      <c r="B120" s="93"/>
      <c r="C120" s="93"/>
      <c r="D120" s="94"/>
      <c r="E120" s="94"/>
      <c r="F120" s="94"/>
      <c r="G120" s="94"/>
      <c r="H120" s="94"/>
      <c r="I120" s="94"/>
      <c r="J120" s="97"/>
      <c r="K120" s="97"/>
      <c r="L120" s="98"/>
      <c r="M120" s="99"/>
      <c r="N120" s="100"/>
      <c r="O120" s="69"/>
      <c r="P120" s="69"/>
      <c r="Q120" s="95"/>
      <c r="R120" s="94"/>
    </row>
    <row r="121" spans="1:18" ht="12.75">
      <c r="A121" s="93"/>
      <c r="B121" s="93"/>
      <c r="C121" s="93"/>
      <c r="D121" s="94" t="s">
        <v>453</v>
      </c>
      <c r="E121" s="94"/>
      <c r="F121" s="94"/>
      <c r="G121" s="94"/>
      <c r="H121" s="94"/>
      <c r="I121" s="94">
        <v>397479</v>
      </c>
      <c r="J121" s="115">
        <v>12570.05</v>
      </c>
      <c r="K121" s="115">
        <v>0</v>
      </c>
      <c r="L121" s="116">
        <v>12570.05</v>
      </c>
      <c r="M121" s="99">
        <v>41609</v>
      </c>
      <c r="N121" s="100">
        <v>1</v>
      </c>
      <c r="O121" s="69" t="s">
        <v>459</v>
      </c>
      <c r="P121" s="69"/>
      <c r="Q121" s="95" t="s">
        <v>239</v>
      </c>
      <c r="R121" s="94"/>
    </row>
    <row r="122" spans="1:18" ht="12.75">
      <c r="A122" s="93"/>
      <c r="B122" s="93"/>
      <c r="C122" s="93"/>
      <c r="D122" s="94" t="s">
        <v>454</v>
      </c>
      <c r="E122" s="94"/>
      <c r="F122" s="94"/>
      <c r="G122" s="94"/>
      <c r="H122" s="94"/>
      <c r="I122" s="94">
        <v>1037</v>
      </c>
      <c r="J122" s="115">
        <v>16500</v>
      </c>
      <c r="K122" s="115">
        <v>0</v>
      </c>
      <c r="L122" s="116">
        <v>16500</v>
      </c>
      <c r="M122" s="99">
        <v>41610</v>
      </c>
      <c r="N122" s="100">
        <v>2</v>
      </c>
      <c r="O122" s="69" t="s">
        <v>459</v>
      </c>
      <c r="P122" s="69"/>
      <c r="Q122" s="95" t="s">
        <v>457</v>
      </c>
      <c r="R122" s="94"/>
    </row>
    <row r="123" spans="1:18" ht="12.75">
      <c r="A123" s="93"/>
      <c r="B123" s="93"/>
      <c r="C123" s="93"/>
      <c r="D123" s="94" t="s">
        <v>455</v>
      </c>
      <c r="E123" s="94"/>
      <c r="F123" s="94"/>
      <c r="G123" s="94"/>
      <c r="H123" s="94"/>
      <c r="I123" s="94">
        <v>266</v>
      </c>
      <c r="J123" s="115">
        <v>15045.2</v>
      </c>
      <c r="K123" s="115">
        <v>0</v>
      </c>
      <c r="L123" s="116">
        <v>15045.2</v>
      </c>
      <c r="M123" s="99">
        <v>41610</v>
      </c>
      <c r="N123" s="100">
        <v>3</v>
      </c>
      <c r="O123" s="69" t="s">
        <v>459</v>
      </c>
      <c r="P123" s="69"/>
      <c r="Q123" s="95" t="s">
        <v>458</v>
      </c>
      <c r="R123" s="94"/>
    </row>
    <row r="124" spans="1:18" ht="12.75">
      <c r="A124" s="93"/>
      <c r="B124" s="93"/>
      <c r="C124" s="93"/>
      <c r="D124" s="94" t="s">
        <v>456</v>
      </c>
      <c r="E124" s="94"/>
      <c r="F124" s="94"/>
      <c r="G124" s="94"/>
      <c r="H124" s="94"/>
      <c r="I124" s="94">
        <v>528</v>
      </c>
      <c r="J124" s="115">
        <v>21663.05</v>
      </c>
      <c r="K124" s="115">
        <v>0</v>
      </c>
      <c r="L124" s="116">
        <v>21663.05</v>
      </c>
      <c r="M124" s="99">
        <v>41610</v>
      </c>
      <c r="N124" s="100">
        <v>4</v>
      </c>
      <c r="O124" s="69" t="s">
        <v>459</v>
      </c>
      <c r="P124" s="69"/>
      <c r="Q124" s="95" t="s">
        <v>305</v>
      </c>
      <c r="R124" s="94"/>
    </row>
    <row r="125" spans="1:18" ht="12.75">
      <c r="A125" s="93"/>
      <c r="B125" s="93"/>
      <c r="C125" s="93"/>
      <c r="D125" s="94"/>
      <c r="E125" s="94"/>
      <c r="F125" s="94"/>
      <c r="G125" s="94"/>
      <c r="H125" s="94"/>
      <c r="I125" s="94"/>
      <c r="J125" s="97"/>
      <c r="K125" s="97"/>
      <c r="L125" s="98"/>
      <c r="M125" s="99"/>
      <c r="N125" s="100"/>
      <c r="O125" s="69"/>
      <c r="P125" s="69"/>
      <c r="Q125" s="95"/>
      <c r="R125" s="94"/>
    </row>
    <row r="126" spans="1:18" ht="12.75">
      <c r="A126" s="93"/>
      <c r="B126" s="93"/>
      <c r="C126" s="93"/>
      <c r="D126" s="94" t="s">
        <v>460</v>
      </c>
      <c r="E126" s="94"/>
      <c r="F126" s="94"/>
      <c r="G126" s="94"/>
      <c r="H126" s="94"/>
      <c r="I126" s="94">
        <v>781</v>
      </c>
      <c r="J126" s="115">
        <v>344900</v>
      </c>
      <c r="K126" s="115">
        <v>0</v>
      </c>
      <c r="L126" s="116">
        <v>344900</v>
      </c>
      <c r="M126" s="99">
        <v>41628</v>
      </c>
      <c r="N126" s="100">
        <v>3</v>
      </c>
      <c r="O126" s="69" t="s">
        <v>466</v>
      </c>
      <c r="P126" s="69"/>
      <c r="Q126" s="95" t="s">
        <v>464</v>
      </c>
      <c r="R126" s="94"/>
    </row>
    <row r="127" spans="1:18" ht="12.75">
      <c r="A127" s="93"/>
      <c r="B127" s="93"/>
      <c r="C127" s="93"/>
      <c r="D127" s="94" t="s">
        <v>461</v>
      </c>
      <c r="E127" s="94"/>
      <c r="F127" s="94"/>
      <c r="G127" s="94"/>
      <c r="H127" s="94"/>
      <c r="I127" s="94">
        <v>1690</v>
      </c>
      <c r="J127" s="115">
        <v>221600</v>
      </c>
      <c r="K127" s="115">
        <v>0</v>
      </c>
      <c r="L127" s="116">
        <v>221600</v>
      </c>
      <c r="M127" s="99">
        <v>41628</v>
      </c>
      <c r="N127" s="100" t="s">
        <v>463</v>
      </c>
      <c r="O127" s="69" t="s">
        <v>466</v>
      </c>
      <c r="P127" s="69"/>
      <c r="Q127" s="95" t="s">
        <v>465</v>
      </c>
      <c r="R127" s="94"/>
    </row>
    <row r="128" spans="1:18" ht="12.75">
      <c r="A128" s="93"/>
      <c r="B128" s="93"/>
      <c r="C128" s="93"/>
      <c r="D128" s="94" t="s">
        <v>462</v>
      </c>
      <c r="E128" s="94"/>
      <c r="F128" s="94"/>
      <c r="G128" s="94"/>
      <c r="H128" s="94"/>
      <c r="I128" s="94">
        <v>1697</v>
      </c>
      <c r="J128" s="115">
        <v>164000</v>
      </c>
      <c r="K128" s="115">
        <v>0</v>
      </c>
      <c r="L128" s="116">
        <v>164000</v>
      </c>
      <c r="M128" s="99">
        <v>41628</v>
      </c>
      <c r="N128" s="100" t="s">
        <v>463</v>
      </c>
      <c r="O128" s="69" t="s">
        <v>466</v>
      </c>
      <c r="P128" s="69"/>
      <c r="Q128" s="95" t="s">
        <v>465</v>
      </c>
      <c r="R128" s="94"/>
    </row>
    <row r="129" spans="1:18" ht="12.75">
      <c r="A129" s="93"/>
      <c r="B129" s="93"/>
      <c r="C129" s="93"/>
      <c r="D129" s="94"/>
      <c r="E129" s="94"/>
      <c r="F129" s="94"/>
      <c r="G129" s="94"/>
      <c r="H129" s="94"/>
      <c r="I129" s="94"/>
      <c r="J129" s="97"/>
      <c r="K129" s="97"/>
      <c r="L129" s="98"/>
      <c r="M129" s="99"/>
      <c r="N129" s="100"/>
      <c r="O129" s="93"/>
      <c r="P129" s="69"/>
      <c r="Q129" s="95"/>
      <c r="R129" s="94"/>
    </row>
    <row r="130" spans="1:18" ht="12.75">
      <c r="A130" s="93"/>
      <c r="B130" s="93"/>
      <c r="C130" s="93"/>
      <c r="D130" s="94" t="s">
        <v>467</v>
      </c>
      <c r="E130" s="94"/>
      <c r="F130" s="94"/>
      <c r="G130" s="94"/>
      <c r="H130" s="94"/>
      <c r="I130" s="94" t="s">
        <v>468</v>
      </c>
      <c r="J130" s="115">
        <v>60000</v>
      </c>
      <c r="K130" s="115">
        <v>0</v>
      </c>
      <c r="L130" s="116">
        <v>60000</v>
      </c>
      <c r="M130" s="99">
        <v>41624</v>
      </c>
      <c r="N130" s="100" t="s">
        <v>469</v>
      </c>
      <c r="O130" s="93" t="s">
        <v>472</v>
      </c>
      <c r="P130" s="69"/>
      <c r="Q130" s="95" t="s">
        <v>450</v>
      </c>
      <c r="R130" s="94"/>
    </row>
    <row r="131" spans="1:18" ht="12.75">
      <c r="A131" s="93"/>
      <c r="B131" s="93"/>
      <c r="C131" s="93"/>
      <c r="D131" s="94"/>
      <c r="E131" s="94"/>
      <c r="F131" s="94"/>
      <c r="G131" s="94"/>
      <c r="H131" s="94"/>
      <c r="I131" s="94"/>
      <c r="J131" s="97"/>
      <c r="K131" s="97"/>
      <c r="L131" s="98"/>
      <c r="M131" s="99"/>
      <c r="N131" s="100"/>
      <c r="O131" s="93"/>
      <c r="P131" s="69"/>
      <c r="Q131" s="95"/>
      <c r="R131" s="94"/>
    </row>
    <row r="132" spans="1:18" ht="12.75">
      <c r="A132" s="93"/>
      <c r="B132" s="93"/>
      <c r="C132" s="93"/>
      <c r="D132" s="94" t="s">
        <v>473</v>
      </c>
      <c r="E132" s="94"/>
      <c r="F132" s="94"/>
      <c r="G132" s="94"/>
      <c r="H132" s="94"/>
      <c r="I132" s="94" t="s">
        <v>476</v>
      </c>
      <c r="J132" s="123">
        <v>8469.16</v>
      </c>
      <c r="K132" s="97"/>
      <c r="L132" s="98"/>
      <c r="M132" s="99">
        <v>41667</v>
      </c>
      <c r="N132" s="100">
        <v>14684</v>
      </c>
      <c r="O132" s="93" t="s">
        <v>314</v>
      </c>
      <c r="P132" s="69"/>
      <c r="Q132" s="95" t="s">
        <v>480</v>
      </c>
      <c r="R132" s="94"/>
    </row>
    <row r="133" spans="1:18" ht="12.75">
      <c r="A133" s="93"/>
      <c r="B133" s="93"/>
      <c r="C133" s="93"/>
      <c r="D133" s="94" t="s">
        <v>474</v>
      </c>
      <c r="E133" s="94"/>
      <c r="F133" s="94"/>
      <c r="G133" s="94"/>
      <c r="H133" s="94"/>
      <c r="I133" s="94" t="s">
        <v>476</v>
      </c>
      <c r="J133" s="123">
        <v>4993.8</v>
      </c>
      <c r="K133" s="97"/>
      <c r="L133" s="98"/>
      <c r="M133" s="99">
        <v>41667</v>
      </c>
      <c r="N133" s="100">
        <v>14684</v>
      </c>
      <c r="O133" s="93" t="s">
        <v>314</v>
      </c>
      <c r="P133" s="69"/>
      <c r="Q133" s="95" t="s">
        <v>480</v>
      </c>
      <c r="R133" s="94"/>
    </row>
    <row r="134" spans="1:18" ht="12.75">
      <c r="A134" s="93"/>
      <c r="B134" s="93"/>
      <c r="C134" s="93"/>
      <c r="D134" s="94" t="s">
        <v>475</v>
      </c>
      <c r="E134" s="94"/>
      <c r="F134" s="94"/>
      <c r="G134" s="94"/>
      <c r="H134" s="94"/>
      <c r="I134" s="94" t="s">
        <v>477</v>
      </c>
      <c r="J134" s="123">
        <v>170000</v>
      </c>
      <c r="K134" s="97"/>
      <c r="L134" s="98"/>
      <c r="M134" s="99">
        <v>41668</v>
      </c>
      <c r="N134" s="100">
        <v>25</v>
      </c>
      <c r="O134" s="93" t="s">
        <v>432</v>
      </c>
      <c r="P134" s="69"/>
      <c r="Q134" s="95" t="s">
        <v>481</v>
      </c>
      <c r="R134" s="94"/>
    </row>
    <row r="135" spans="1:18" ht="12.75">
      <c r="A135" s="93"/>
      <c r="B135" s="93"/>
      <c r="C135" s="93"/>
      <c r="D135" s="94" t="s">
        <v>475</v>
      </c>
      <c r="E135" s="94"/>
      <c r="F135" s="94"/>
      <c r="G135" s="94"/>
      <c r="H135" s="94"/>
      <c r="I135" s="94" t="s">
        <v>478</v>
      </c>
      <c r="J135" s="123">
        <v>52576.16</v>
      </c>
      <c r="K135" s="97"/>
      <c r="L135" s="98"/>
      <c r="M135" s="99">
        <v>41668</v>
      </c>
      <c r="N135" s="100">
        <v>26</v>
      </c>
      <c r="O135" s="93" t="s">
        <v>432</v>
      </c>
      <c r="P135" s="69"/>
      <c r="Q135" s="95" t="s">
        <v>482</v>
      </c>
      <c r="R135" s="94"/>
    </row>
    <row r="136" spans="1:18" ht="12.75">
      <c r="A136" s="93"/>
      <c r="B136" s="93"/>
      <c r="C136" s="93"/>
      <c r="D136" s="94" t="s">
        <v>274</v>
      </c>
      <c r="E136" s="94"/>
      <c r="F136" s="94"/>
      <c r="G136" s="94"/>
      <c r="H136" s="94"/>
      <c r="I136" s="94" t="s">
        <v>479</v>
      </c>
      <c r="J136" s="123">
        <v>164859.2</v>
      </c>
      <c r="K136" s="97"/>
      <c r="L136" s="98"/>
      <c r="M136" s="99">
        <v>41668</v>
      </c>
      <c r="N136" s="100">
        <v>24</v>
      </c>
      <c r="O136" s="93" t="s">
        <v>432</v>
      </c>
      <c r="P136" s="69"/>
      <c r="Q136" s="95" t="s">
        <v>483</v>
      </c>
      <c r="R136" s="94"/>
    </row>
    <row r="137" spans="1:18" ht="12.75">
      <c r="A137" s="93"/>
      <c r="B137" s="93"/>
      <c r="C137" s="93"/>
      <c r="D137" s="94"/>
      <c r="E137" s="94"/>
      <c r="F137" s="94"/>
      <c r="G137" s="94"/>
      <c r="H137" s="94"/>
      <c r="I137" s="94"/>
      <c r="J137" s="97"/>
      <c r="K137" s="97"/>
      <c r="L137" s="98"/>
      <c r="M137" s="99"/>
      <c r="N137" s="100"/>
      <c r="O137" s="93"/>
      <c r="P137" s="69"/>
      <c r="Q137" s="95"/>
      <c r="R137" s="94"/>
    </row>
    <row r="138" spans="1:18" ht="12.75">
      <c r="A138" s="93"/>
      <c r="B138" s="93"/>
      <c r="C138" s="93"/>
      <c r="D138" s="94" t="s">
        <v>485</v>
      </c>
      <c r="E138" s="94"/>
      <c r="F138" s="94"/>
      <c r="G138" s="94"/>
      <c r="H138" s="94"/>
      <c r="I138" s="94">
        <v>8</v>
      </c>
      <c r="J138" s="123">
        <v>22821.52</v>
      </c>
      <c r="K138" s="97"/>
      <c r="L138" s="98"/>
      <c r="M138" s="99">
        <v>41684</v>
      </c>
      <c r="N138" s="100" t="s">
        <v>486</v>
      </c>
      <c r="O138" s="93" t="s">
        <v>484</v>
      </c>
      <c r="P138" s="69"/>
      <c r="Q138" s="95" t="s">
        <v>487</v>
      </c>
      <c r="R138" s="94"/>
    </row>
    <row r="139" spans="1:18" ht="12.75">
      <c r="A139" s="93"/>
      <c r="B139" s="93"/>
      <c r="C139" s="93"/>
      <c r="D139" s="94"/>
      <c r="E139" s="94"/>
      <c r="F139" s="94"/>
      <c r="G139" s="94"/>
      <c r="H139" s="94"/>
      <c r="I139" s="94"/>
      <c r="J139" s="97"/>
      <c r="K139" s="97"/>
      <c r="L139" s="98"/>
      <c r="M139" s="99"/>
      <c r="N139" s="100"/>
      <c r="O139" s="93"/>
      <c r="P139" s="69"/>
      <c r="Q139" s="95"/>
      <c r="R139" s="94"/>
    </row>
    <row r="140" spans="1:18" ht="12.75">
      <c r="A140" s="93"/>
      <c r="B140" s="93"/>
      <c r="C140" s="93"/>
      <c r="D140" s="94" t="s">
        <v>274</v>
      </c>
      <c r="E140" s="94"/>
      <c r="F140" s="94"/>
      <c r="G140" s="94"/>
      <c r="H140" s="94"/>
      <c r="I140" s="94" t="s">
        <v>495</v>
      </c>
      <c r="J140" s="123">
        <v>164859.2</v>
      </c>
      <c r="K140" s="97"/>
      <c r="L140" s="98"/>
      <c r="M140" s="99">
        <v>41727</v>
      </c>
      <c r="N140" s="100">
        <v>28</v>
      </c>
      <c r="O140" s="93" t="s">
        <v>432</v>
      </c>
      <c r="P140" s="69"/>
      <c r="Q140" s="95" t="s">
        <v>483</v>
      </c>
      <c r="R140" s="94"/>
    </row>
    <row r="141" spans="1:18" ht="12.75">
      <c r="A141" s="93"/>
      <c r="B141" s="93"/>
      <c r="C141" s="93"/>
      <c r="D141" s="94" t="s">
        <v>488</v>
      </c>
      <c r="E141" s="94"/>
      <c r="F141" s="94"/>
      <c r="G141" s="94"/>
      <c r="H141" s="94"/>
      <c r="I141" s="94" t="s">
        <v>496</v>
      </c>
      <c r="J141" s="123">
        <v>37523.68</v>
      </c>
      <c r="K141" s="97"/>
      <c r="L141" s="98"/>
      <c r="M141" s="99">
        <v>41710</v>
      </c>
      <c r="N141" s="100" t="s">
        <v>498</v>
      </c>
      <c r="O141" s="93" t="s">
        <v>432</v>
      </c>
      <c r="P141" s="69"/>
      <c r="Q141" s="95" t="s">
        <v>481</v>
      </c>
      <c r="R141" s="94"/>
    </row>
    <row r="142" spans="1:18" ht="12.75">
      <c r="A142" s="93"/>
      <c r="B142" s="93"/>
      <c r="C142" s="93"/>
      <c r="D142" s="94" t="s">
        <v>489</v>
      </c>
      <c r="E142" s="94"/>
      <c r="F142" s="94"/>
      <c r="G142" s="94"/>
      <c r="H142" s="94"/>
      <c r="I142" s="94">
        <v>78</v>
      </c>
      <c r="J142" s="123">
        <v>70640.24</v>
      </c>
      <c r="K142" s="97"/>
      <c r="L142" s="98"/>
      <c r="M142" s="99">
        <v>41710</v>
      </c>
      <c r="N142" s="100">
        <v>27</v>
      </c>
      <c r="O142" s="93" t="s">
        <v>432</v>
      </c>
      <c r="P142" s="69"/>
      <c r="Q142" s="95" t="s">
        <v>502</v>
      </c>
      <c r="R142" s="94"/>
    </row>
    <row r="143" spans="1:18" ht="12.75">
      <c r="A143" s="93"/>
      <c r="B143" s="93"/>
      <c r="C143" s="93"/>
      <c r="D143" s="94" t="s">
        <v>490</v>
      </c>
      <c r="E143" s="94"/>
      <c r="F143" s="94"/>
      <c r="G143" s="94"/>
      <c r="H143" s="94"/>
      <c r="I143" s="94" t="s">
        <v>496</v>
      </c>
      <c r="J143" s="122"/>
      <c r="K143" s="97"/>
      <c r="L143" s="98">
        <v>6225.72</v>
      </c>
      <c r="M143" s="99">
        <v>41710</v>
      </c>
      <c r="N143" s="100" t="s">
        <v>499</v>
      </c>
      <c r="O143" s="93" t="s">
        <v>432</v>
      </c>
      <c r="P143" s="69"/>
      <c r="Q143" s="95" t="s">
        <v>481</v>
      </c>
      <c r="R143" s="94"/>
    </row>
    <row r="144" spans="1:18" ht="12.75">
      <c r="A144" s="93"/>
      <c r="B144" s="93"/>
      <c r="C144" s="93"/>
      <c r="D144" s="94" t="s">
        <v>491</v>
      </c>
      <c r="E144" s="94"/>
      <c r="F144" s="94"/>
      <c r="G144" s="94"/>
      <c r="H144" s="94"/>
      <c r="I144" s="94">
        <v>78</v>
      </c>
      <c r="J144" s="123">
        <v>32136.64</v>
      </c>
      <c r="K144" s="97"/>
      <c r="L144" s="98"/>
      <c r="M144" s="99">
        <v>41710</v>
      </c>
      <c r="N144" s="100">
        <v>27</v>
      </c>
      <c r="O144" s="93" t="s">
        <v>432</v>
      </c>
      <c r="P144" s="69"/>
      <c r="Q144" s="95" t="s">
        <v>502</v>
      </c>
      <c r="R144" s="94"/>
    </row>
    <row r="145" spans="1:18" ht="12.75">
      <c r="A145" s="93"/>
      <c r="B145" s="93"/>
      <c r="C145" s="93"/>
      <c r="D145" s="94" t="s">
        <v>492</v>
      </c>
      <c r="E145" s="94"/>
      <c r="F145" s="94"/>
      <c r="G145" s="94"/>
      <c r="H145" s="94"/>
      <c r="I145" s="94" t="s">
        <v>496</v>
      </c>
      <c r="J145" s="123">
        <v>6337.85</v>
      </c>
      <c r="K145" s="97"/>
      <c r="L145" s="98"/>
      <c r="M145" s="99">
        <v>41710</v>
      </c>
      <c r="N145" s="100" t="s">
        <v>498</v>
      </c>
      <c r="O145" s="93" t="s">
        <v>432</v>
      </c>
      <c r="P145" s="69"/>
      <c r="Q145" s="95" t="s">
        <v>481</v>
      </c>
      <c r="R145" s="94"/>
    </row>
    <row r="146" spans="1:18" ht="12.75">
      <c r="A146" s="93"/>
      <c r="B146" s="93"/>
      <c r="C146" s="93"/>
      <c r="D146" s="94" t="s">
        <v>493</v>
      </c>
      <c r="E146" s="94"/>
      <c r="F146" s="94"/>
      <c r="G146" s="94"/>
      <c r="H146" s="94"/>
      <c r="I146" s="94" t="s">
        <v>497</v>
      </c>
      <c r="J146" s="123">
        <v>43933.84</v>
      </c>
      <c r="K146" s="97"/>
      <c r="L146" s="98"/>
      <c r="M146" s="99">
        <v>41722</v>
      </c>
      <c r="N146" s="100" t="s">
        <v>500</v>
      </c>
      <c r="O146" s="93" t="s">
        <v>472</v>
      </c>
      <c r="P146" s="69"/>
      <c r="Q146" s="95" t="s">
        <v>503</v>
      </c>
      <c r="R146" s="94"/>
    </row>
    <row r="147" spans="1:18" ht="12.75">
      <c r="A147" s="93"/>
      <c r="B147" s="93"/>
      <c r="C147" s="93"/>
      <c r="D147" s="94" t="s">
        <v>494</v>
      </c>
      <c r="E147" s="94"/>
      <c r="F147" s="94"/>
      <c r="G147" s="94"/>
      <c r="H147" s="94"/>
      <c r="I147" s="94">
        <v>73</v>
      </c>
      <c r="J147" s="123">
        <v>53915.17</v>
      </c>
      <c r="K147" s="97"/>
      <c r="L147" s="98"/>
      <c r="M147" s="99">
        <v>41718</v>
      </c>
      <c r="N147" s="100" t="s">
        <v>501</v>
      </c>
      <c r="O147" s="93" t="s">
        <v>472</v>
      </c>
      <c r="P147" s="69"/>
      <c r="Q147" s="95" t="s">
        <v>504</v>
      </c>
      <c r="R147" s="94"/>
    </row>
    <row r="148" spans="1:18" ht="12.75">
      <c r="A148" s="93"/>
      <c r="B148" s="93"/>
      <c r="C148" s="93"/>
      <c r="D148" s="94"/>
      <c r="E148" s="94"/>
      <c r="F148" s="94"/>
      <c r="G148" s="94"/>
      <c r="H148" s="94"/>
      <c r="I148" s="94"/>
      <c r="J148" s="97"/>
      <c r="K148" s="97"/>
      <c r="L148" s="98"/>
      <c r="M148" s="99"/>
      <c r="N148" s="100"/>
      <c r="O148" s="93"/>
      <c r="P148" s="69"/>
      <c r="Q148" s="95"/>
      <c r="R148" s="94"/>
    </row>
    <row r="149" spans="1:18" ht="12.75">
      <c r="A149" s="93"/>
      <c r="B149" s="93"/>
      <c r="C149" s="93"/>
      <c r="D149" s="94" t="s">
        <v>505</v>
      </c>
      <c r="E149" s="94"/>
      <c r="F149" s="94"/>
      <c r="G149" s="94"/>
      <c r="H149" s="94"/>
      <c r="I149" s="94" t="s">
        <v>506</v>
      </c>
      <c r="J149" s="123">
        <v>8500</v>
      </c>
      <c r="K149" s="97"/>
      <c r="L149" s="98"/>
      <c r="M149" s="99">
        <v>41744</v>
      </c>
      <c r="N149" s="100">
        <v>5315</v>
      </c>
      <c r="O149" s="93" t="s">
        <v>18</v>
      </c>
      <c r="P149" s="69"/>
      <c r="Q149" s="95" t="s">
        <v>481</v>
      </c>
      <c r="R149" s="94"/>
    </row>
    <row r="150" spans="1:18" ht="12.75">
      <c r="A150" s="93"/>
      <c r="B150" s="93"/>
      <c r="C150" s="93"/>
      <c r="D150" s="94"/>
      <c r="E150" s="94"/>
      <c r="F150" s="94"/>
      <c r="G150" s="94"/>
      <c r="H150" s="94"/>
      <c r="I150" s="94"/>
      <c r="J150" s="97"/>
      <c r="K150" s="97"/>
      <c r="L150" s="98"/>
      <c r="M150" s="99"/>
      <c r="N150" s="100"/>
      <c r="O150" s="93"/>
      <c r="P150" s="69"/>
      <c r="Q150" s="95"/>
      <c r="R150" s="94"/>
    </row>
    <row r="151" spans="1:18" ht="12.75">
      <c r="A151" s="93"/>
      <c r="B151" s="93"/>
      <c r="C151" s="93"/>
      <c r="D151" s="94" t="s">
        <v>507</v>
      </c>
      <c r="E151" s="94"/>
      <c r="F151" s="94"/>
      <c r="G151" s="94"/>
      <c r="H151" s="94"/>
      <c r="I151" s="94" t="s">
        <v>509</v>
      </c>
      <c r="J151" s="123">
        <v>17424.8</v>
      </c>
      <c r="K151" s="97"/>
      <c r="L151" s="98"/>
      <c r="M151" s="99">
        <v>41782</v>
      </c>
      <c r="N151" s="100" t="s">
        <v>511</v>
      </c>
      <c r="O151" s="93" t="s">
        <v>466</v>
      </c>
      <c r="P151" s="69"/>
      <c r="Q151" s="95" t="s">
        <v>513</v>
      </c>
      <c r="R151" s="94"/>
    </row>
    <row r="152" spans="1:18" ht="12.75">
      <c r="A152" s="93"/>
      <c r="B152" s="93"/>
      <c r="C152" s="93"/>
      <c r="D152" s="94" t="s">
        <v>508</v>
      </c>
      <c r="E152" s="94"/>
      <c r="F152" s="94"/>
      <c r="G152" s="94"/>
      <c r="H152" s="94"/>
      <c r="I152" s="94" t="s">
        <v>510</v>
      </c>
      <c r="J152" s="123">
        <v>65525.97</v>
      </c>
      <c r="K152" s="97"/>
      <c r="L152" s="98"/>
      <c r="M152" s="99">
        <v>41779</v>
      </c>
      <c r="N152" s="100" t="s">
        <v>512</v>
      </c>
      <c r="O152" s="93" t="s">
        <v>466</v>
      </c>
      <c r="P152" s="69"/>
      <c r="Q152" s="95" t="s">
        <v>514</v>
      </c>
      <c r="R152" s="94"/>
    </row>
    <row r="153" spans="1:18" ht="12.75">
      <c r="A153" s="93"/>
      <c r="B153" s="93"/>
      <c r="C153" s="93"/>
      <c r="D153" s="94"/>
      <c r="E153" s="94"/>
      <c r="F153" s="94"/>
      <c r="G153" s="94"/>
      <c r="H153" s="94"/>
      <c r="I153" s="94"/>
      <c r="J153" s="97"/>
      <c r="K153" s="97"/>
      <c r="L153" s="98"/>
      <c r="M153" s="99"/>
      <c r="N153" s="100"/>
      <c r="O153" s="93"/>
      <c r="P153" s="69"/>
      <c r="Q153" s="95"/>
      <c r="R153" s="94"/>
    </row>
    <row r="154" spans="1:18" ht="12.75">
      <c r="A154" s="93"/>
      <c r="B154" s="93"/>
      <c r="C154" s="93"/>
      <c r="D154" s="94" t="s">
        <v>515</v>
      </c>
      <c r="E154" s="94"/>
      <c r="F154" s="94"/>
      <c r="G154" s="94"/>
      <c r="H154" s="94"/>
      <c r="I154" s="94" t="s">
        <v>516</v>
      </c>
      <c r="J154" s="123">
        <f>+L154/1.16</f>
        <v>9374.008620689656</v>
      </c>
      <c r="K154" s="97">
        <f>+L154-J154</f>
        <v>1499.8413793103446</v>
      </c>
      <c r="L154" s="116">
        <v>10873.85</v>
      </c>
      <c r="M154" s="99">
        <v>41802</v>
      </c>
      <c r="N154" s="100" t="s">
        <v>517</v>
      </c>
      <c r="O154" s="93" t="s">
        <v>466</v>
      </c>
      <c r="P154" s="69"/>
      <c r="Q154" s="95" t="s">
        <v>518</v>
      </c>
      <c r="R154" s="94"/>
    </row>
    <row r="155" spans="1:18" ht="12.75">
      <c r="A155" s="93"/>
      <c r="B155" s="93"/>
      <c r="C155" s="93"/>
      <c r="D155" s="94"/>
      <c r="E155" s="94"/>
      <c r="F155" s="94"/>
      <c r="G155" s="94"/>
      <c r="H155" s="94"/>
      <c r="I155" s="94"/>
      <c r="J155" s="97"/>
      <c r="K155" s="97"/>
      <c r="L155" s="98"/>
      <c r="M155" s="99"/>
      <c r="N155" s="100"/>
      <c r="O155" s="93"/>
      <c r="P155" s="69"/>
      <c r="Q155" s="95"/>
      <c r="R155" s="94"/>
    </row>
    <row r="156" spans="1:18" ht="12.75">
      <c r="A156" s="93"/>
      <c r="B156" s="93"/>
      <c r="C156" s="93"/>
      <c r="D156" s="94" t="s">
        <v>519</v>
      </c>
      <c r="E156" s="94"/>
      <c r="F156" s="94"/>
      <c r="G156" s="94"/>
      <c r="H156" s="94"/>
      <c r="I156" s="94" t="s">
        <v>478</v>
      </c>
      <c r="J156" s="124">
        <v>49380.16</v>
      </c>
      <c r="K156" s="97">
        <f>+L156-J156</f>
        <v>0</v>
      </c>
      <c r="L156" s="116">
        <v>49380.16</v>
      </c>
      <c r="M156" s="99">
        <v>41859</v>
      </c>
      <c r="N156" s="100" t="s">
        <v>533</v>
      </c>
      <c r="O156" s="93" t="s">
        <v>432</v>
      </c>
      <c r="P156" s="69"/>
      <c r="Q156" s="95" t="s">
        <v>537</v>
      </c>
      <c r="R156" s="94"/>
    </row>
    <row r="157" spans="1:18" ht="12.75">
      <c r="A157" s="93"/>
      <c r="B157" s="93"/>
      <c r="C157" s="93"/>
      <c r="D157" s="94" t="s">
        <v>520</v>
      </c>
      <c r="E157" s="94"/>
      <c r="F157" s="94"/>
      <c r="G157" s="94"/>
      <c r="H157" s="94"/>
      <c r="I157" s="94" t="s">
        <v>478</v>
      </c>
      <c r="J157" s="122"/>
      <c r="K157" s="97"/>
      <c r="L157" s="98">
        <v>5104</v>
      </c>
      <c r="M157" s="99">
        <v>41859</v>
      </c>
      <c r="N157" s="100" t="s">
        <v>533</v>
      </c>
      <c r="O157" s="93" t="s">
        <v>432</v>
      </c>
      <c r="P157" s="69"/>
      <c r="Q157" s="95" t="s">
        <v>537</v>
      </c>
      <c r="R157" s="94"/>
    </row>
    <row r="158" spans="1:18" ht="12.75">
      <c r="A158" s="93"/>
      <c r="B158" s="93"/>
      <c r="C158" s="93"/>
      <c r="D158" s="94" t="s">
        <v>521</v>
      </c>
      <c r="E158" s="94"/>
      <c r="F158" s="94"/>
      <c r="G158" s="94"/>
      <c r="H158" s="94"/>
      <c r="I158" s="94" t="s">
        <v>478</v>
      </c>
      <c r="J158" s="122"/>
      <c r="K158" s="97"/>
      <c r="L158" s="98">
        <v>11939.996000000001</v>
      </c>
      <c r="M158" s="99">
        <v>41859</v>
      </c>
      <c r="N158" s="100" t="s">
        <v>533</v>
      </c>
      <c r="O158" s="93" t="s">
        <v>432</v>
      </c>
      <c r="P158" s="69"/>
      <c r="Q158" s="95" t="s">
        <v>537</v>
      </c>
      <c r="R158" s="94"/>
    </row>
    <row r="159" spans="1:18" ht="12.75">
      <c r="A159" s="93"/>
      <c r="B159" s="93"/>
      <c r="C159" s="93"/>
      <c r="D159" s="94" t="s">
        <v>522</v>
      </c>
      <c r="E159" s="94"/>
      <c r="F159" s="94"/>
      <c r="G159" s="94"/>
      <c r="H159" s="94"/>
      <c r="I159" s="94" t="s">
        <v>478</v>
      </c>
      <c r="J159" s="122"/>
      <c r="K159" s="97"/>
      <c r="L159" s="98">
        <v>6394.0012</v>
      </c>
      <c r="M159" s="99">
        <v>41859</v>
      </c>
      <c r="N159" s="100" t="s">
        <v>533</v>
      </c>
      <c r="O159" s="93" t="s">
        <v>432</v>
      </c>
      <c r="P159" s="69"/>
      <c r="Q159" s="95" t="s">
        <v>537</v>
      </c>
      <c r="R159" s="94"/>
    </row>
    <row r="160" spans="1:18" ht="12.75">
      <c r="A160" s="93"/>
      <c r="B160" s="93"/>
      <c r="C160" s="93"/>
      <c r="D160" s="94" t="s">
        <v>523</v>
      </c>
      <c r="E160" s="94"/>
      <c r="F160" s="94"/>
      <c r="G160" s="94"/>
      <c r="H160" s="94"/>
      <c r="I160" s="94" t="s">
        <v>478</v>
      </c>
      <c r="J160" s="122"/>
      <c r="K160" s="97"/>
      <c r="L160" s="98">
        <v>10000.0004</v>
      </c>
      <c r="M160" s="99">
        <v>41859</v>
      </c>
      <c r="N160" s="100" t="s">
        <v>533</v>
      </c>
      <c r="O160" s="93" t="s">
        <v>432</v>
      </c>
      <c r="P160" s="69"/>
      <c r="Q160" s="95" t="s">
        <v>537</v>
      </c>
      <c r="R160" s="94"/>
    </row>
    <row r="161" spans="1:18" ht="12.75">
      <c r="A161" s="93"/>
      <c r="B161" s="93"/>
      <c r="C161" s="93"/>
      <c r="D161" s="94" t="s">
        <v>524</v>
      </c>
      <c r="E161" s="94"/>
      <c r="F161" s="94"/>
      <c r="G161" s="94"/>
      <c r="H161" s="94"/>
      <c r="I161" s="94" t="s">
        <v>478</v>
      </c>
      <c r="J161" s="122"/>
      <c r="K161" s="97"/>
      <c r="L161" s="98">
        <v>19650.0056</v>
      </c>
      <c r="M161" s="99">
        <v>41859</v>
      </c>
      <c r="N161" s="100" t="s">
        <v>533</v>
      </c>
      <c r="O161" s="93" t="s">
        <v>432</v>
      </c>
      <c r="P161" s="69"/>
      <c r="Q161" s="95" t="s">
        <v>537</v>
      </c>
      <c r="R161" s="94"/>
    </row>
    <row r="162" spans="1:18" ht="12.75">
      <c r="A162" s="93"/>
      <c r="B162" s="93"/>
      <c r="C162" s="93"/>
      <c r="D162" s="94" t="s">
        <v>525</v>
      </c>
      <c r="E162" s="94"/>
      <c r="F162" s="94"/>
      <c r="G162" s="94"/>
      <c r="H162" s="94"/>
      <c r="I162" s="94" t="s">
        <v>478</v>
      </c>
      <c r="J162" s="122"/>
      <c r="K162" s="97"/>
      <c r="L162" s="98">
        <v>12503.9996</v>
      </c>
      <c r="M162" s="99">
        <v>41859</v>
      </c>
      <c r="N162" s="100" t="s">
        <v>533</v>
      </c>
      <c r="O162" s="93" t="s">
        <v>432</v>
      </c>
      <c r="P162" s="69"/>
      <c r="Q162" s="95" t="s">
        <v>537</v>
      </c>
      <c r="R162" s="94"/>
    </row>
    <row r="163" spans="1:18" ht="12.75">
      <c r="A163" s="93"/>
      <c r="B163" s="93"/>
      <c r="C163" s="93"/>
      <c r="D163" s="94" t="s">
        <v>526</v>
      </c>
      <c r="E163" s="94"/>
      <c r="F163" s="94"/>
      <c r="G163" s="94"/>
      <c r="H163" s="94"/>
      <c r="I163" s="94" t="s">
        <v>478</v>
      </c>
      <c r="J163" s="122"/>
      <c r="K163" s="97"/>
      <c r="L163" s="98">
        <v>6960</v>
      </c>
      <c r="M163" s="99">
        <v>41859</v>
      </c>
      <c r="N163" s="100" t="s">
        <v>533</v>
      </c>
      <c r="O163" s="93" t="s">
        <v>432</v>
      </c>
      <c r="P163" s="69"/>
      <c r="Q163" s="95" t="s">
        <v>537</v>
      </c>
      <c r="R163" s="94"/>
    </row>
    <row r="164" spans="1:18" ht="12.75">
      <c r="A164" s="93"/>
      <c r="B164" s="93"/>
      <c r="C164" s="93"/>
      <c r="D164" s="94" t="s">
        <v>527</v>
      </c>
      <c r="E164" s="94"/>
      <c r="F164" s="94"/>
      <c r="G164" s="94"/>
      <c r="H164" s="94"/>
      <c r="I164" s="94" t="s">
        <v>530</v>
      </c>
      <c r="J164" s="97"/>
      <c r="K164" s="97"/>
      <c r="L164" s="116">
        <v>16240</v>
      </c>
      <c r="M164" s="99">
        <v>41859</v>
      </c>
      <c r="N164" s="100" t="s">
        <v>534</v>
      </c>
      <c r="O164" s="93" t="s">
        <v>18</v>
      </c>
      <c r="P164" s="69"/>
      <c r="Q164" s="95" t="s">
        <v>538</v>
      </c>
      <c r="R164" s="94"/>
    </row>
    <row r="165" spans="1:18" ht="12.75">
      <c r="A165" s="93"/>
      <c r="B165" s="93"/>
      <c r="C165" s="93"/>
      <c r="D165" s="94" t="s">
        <v>528</v>
      </c>
      <c r="E165" s="94"/>
      <c r="F165" s="94"/>
      <c r="G165" s="94"/>
      <c r="H165" s="94"/>
      <c r="I165" s="94" t="s">
        <v>531</v>
      </c>
      <c r="J165" s="125">
        <v>4912.93</v>
      </c>
      <c r="K165" s="97">
        <f>+L165-J165</f>
        <v>0</v>
      </c>
      <c r="L165" s="116">
        <v>4912.93</v>
      </c>
      <c r="M165" s="99">
        <v>41870</v>
      </c>
      <c r="N165" s="100" t="s">
        <v>535</v>
      </c>
      <c r="O165" s="93" t="s">
        <v>466</v>
      </c>
      <c r="P165" s="69"/>
      <c r="Q165" s="95" t="s">
        <v>539</v>
      </c>
      <c r="R165" s="94"/>
    </row>
    <row r="166" spans="1:18" ht="12.75">
      <c r="A166" s="93"/>
      <c r="B166" s="93"/>
      <c r="C166" s="93"/>
      <c r="D166" s="94" t="s">
        <v>529</v>
      </c>
      <c r="E166" s="94"/>
      <c r="F166" s="94"/>
      <c r="G166" s="94"/>
      <c r="H166" s="94"/>
      <c r="I166" s="94" t="s">
        <v>532</v>
      </c>
      <c r="J166" s="125">
        <v>68973.6</v>
      </c>
      <c r="K166" s="97">
        <f>+L166-J166</f>
        <v>0</v>
      </c>
      <c r="L166" s="116">
        <v>68973.6</v>
      </c>
      <c r="M166" s="99">
        <v>41878</v>
      </c>
      <c r="N166" s="100" t="s">
        <v>536</v>
      </c>
      <c r="O166" s="93" t="s">
        <v>484</v>
      </c>
      <c r="P166" s="69"/>
      <c r="Q166" s="95" t="s">
        <v>540</v>
      </c>
      <c r="R166" s="94"/>
    </row>
    <row r="167" spans="1:18" ht="12.75">
      <c r="A167" s="93"/>
      <c r="B167" s="93"/>
      <c r="C167" s="93"/>
      <c r="D167" s="94"/>
      <c r="E167" s="94"/>
      <c r="F167" s="94"/>
      <c r="G167" s="94"/>
      <c r="H167" s="94"/>
      <c r="I167" s="94"/>
      <c r="J167" s="97"/>
      <c r="K167" s="97"/>
      <c r="L167" s="98"/>
      <c r="M167" s="99"/>
      <c r="N167" s="100"/>
      <c r="O167" s="93"/>
      <c r="P167" s="69"/>
      <c r="Q167" s="95"/>
      <c r="R167" s="94"/>
    </row>
    <row r="168" spans="1:18" ht="12.75">
      <c r="A168" s="93"/>
      <c r="B168" s="93"/>
      <c r="C168" s="93"/>
      <c r="D168" s="94" t="s">
        <v>541</v>
      </c>
      <c r="E168" s="94"/>
      <c r="F168" s="94"/>
      <c r="G168" s="94"/>
      <c r="H168" s="94"/>
      <c r="I168" s="94">
        <v>365</v>
      </c>
      <c r="J168" s="125">
        <v>4000</v>
      </c>
      <c r="K168" s="97">
        <f>+L168-J168</f>
        <v>0</v>
      </c>
      <c r="L168" s="116">
        <v>4000</v>
      </c>
      <c r="M168" s="99">
        <v>41908</v>
      </c>
      <c r="N168" s="117">
        <v>15262</v>
      </c>
      <c r="O168" s="93" t="s">
        <v>314</v>
      </c>
      <c r="P168" s="69"/>
      <c r="Q168" s="95" t="s">
        <v>542</v>
      </c>
      <c r="R168" s="94"/>
    </row>
    <row r="169" spans="1:18" ht="12.75">
      <c r="A169" s="93"/>
      <c r="B169" s="93"/>
      <c r="C169" s="93"/>
      <c r="D169" s="94"/>
      <c r="E169" s="94"/>
      <c r="F169" s="94"/>
      <c r="G169" s="94"/>
      <c r="H169" s="94"/>
      <c r="I169" s="94"/>
      <c r="J169" s="97"/>
      <c r="K169" s="97"/>
      <c r="L169" s="98"/>
      <c r="M169" s="99"/>
      <c r="N169" s="100"/>
      <c r="O169" s="93"/>
      <c r="P169" s="69"/>
      <c r="Q169" s="95"/>
      <c r="R169" s="94"/>
    </row>
    <row r="170" spans="1:18" ht="12.75">
      <c r="A170" s="93"/>
      <c r="B170" s="93"/>
      <c r="C170" s="93"/>
      <c r="D170" s="94" t="s">
        <v>544</v>
      </c>
      <c r="E170" s="94"/>
      <c r="F170" s="94"/>
      <c r="G170" s="94"/>
      <c r="H170" s="94"/>
      <c r="I170" s="94" t="s">
        <v>550</v>
      </c>
      <c r="J170" s="123">
        <v>1850</v>
      </c>
      <c r="K170" s="97"/>
      <c r="L170" s="98"/>
      <c r="M170" s="99">
        <v>41913</v>
      </c>
      <c r="N170" s="100" t="s">
        <v>553</v>
      </c>
      <c r="O170" s="93" t="s">
        <v>18</v>
      </c>
      <c r="P170" s="69"/>
      <c r="Q170" s="95" t="s">
        <v>558</v>
      </c>
      <c r="R170" s="94"/>
    </row>
    <row r="171" spans="1:18" ht="12.75">
      <c r="A171" s="93"/>
      <c r="B171" s="93"/>
      <c r="C171" s="93"/>
      <c r="D171" s="94" t="s">
        <v>545</v>
      </c>
      <c r="E171" s="94"/>
      <c r="F171" s="94"/>
      <c r="G171" s="94"/>
      <c r="H171" s="94"/>
      <c r="I171" s="94" t="s">
        <v>550</v>
      </c>
      <c r="J171" s="123">
        <v>1400</v>
      </c>
      <c r="K171" s="97"/>
      <c r="L171" s="98"/>
      <c r="M171" s="99">
        <v>41913</v>
      </c>
      <c r="N171" s="100" t="s">
        <v>553</v>
      </c>
      <c r="O171" s="93" t="s">
        <v>18</v>
      </c>
      <c r="P171" s="69"/>
      <c r="Q171" s="95" t="s">
        <v>558</v>
      </c>
      <c r="R171" s="94"/>
    </row>
    <row r="172" spans="1:18" ht="12.75">
      <c r="A172" s="93"/>
      <c r="B172" s="93"/>
      <c r="C172" s="93"/>
      <c r="D172" s="94" t="s">
        <v>546</v>
      </c>
      <c r="E172" s="94"/>
      <c r="F172" s="94"/>
      <c r="G172" s="94"/>
      <c r="H172" s="94"/>
      <c r="I172" s="94" t="s">
        <v>551</v>
      </c>
      <c r="J172" s="123">
        <v>1724.14</v>
      </c>
      <c r="K172" s="97"/>
      <c r="L172" s="98"/>
      <c r="M172" s="99">
        <v>41913</v>
      </c>
      <c r="N172" s="100" t="s">
        <v>554</v>
      </c>
      <c r="O172" s="93" t="s">
        <v>543</v>
      </c>
      <c r="P172" s="69"/>
      <c r="Q172" s="95" t="s">
        <v>558</v>
      </c>
      <c r="R172" s="94"/>
    </row>
    <row r="173" spans="1:18" ht="12.75">
      <c r="A173" s="93"/>
      <c r="B173" s="93"/>
      <c r="C173" s="93"/>
      <c r="D173" s="94" t="s">
        <v>547</v>
      </c>
      <c r="E173" s="94"/>
      <c r="F173" s="94"/>
      <c r="G173" s="94"/>
      <c r="H173" s="94"/>
      <c r="I173" s="94">
        <v>37</v>
      </c>
      <c r="J173" s="123">
        <v>550000.08</v>
      </c>
      <c r="K173" s="97"/>
      <c r="L173" s="98"/>
      <c r="M173" s="99">
        <v>41926</v>
      </c>
      <c r="N173" s="100" t="s">
        <v>555</v>
      </c>
      <c r="O173" s="93" t="s">
        <v>314</v>
      </c>
      <c r="P173" s="69"/>
      <c r="Q173" s="95" t="s">
        <v>559</v>
      </c>
      <c r="R173" s="94"/>
    </row>
    <row r="174" spans="1:18" ht="12.75">
      <c r="A174" s="93"/>
      <c r="B174" s="93"/>
      <c r="C174" s="93"/>
      <c r="D174" s="94" t="s">
        <v>547</v>
      </c>
      <c r="E174" s="94"/>
      <c r="F174" s="94"/>
      <c r="G174" s="94"/>
      <c r="H174" s="94"/>
      <c r="I174" s="94">
        <v>37</v>
      </c>
      <c r="J174" s="123">
        <v>-550000.08</v>
      </c>
      <c r="K174" s="97"/>
      <c r="L174" s="98"/>
      <c r="M174" s="99">
        <v>41926</v>
      </c>
      <c r="N174" s="100" t="s">
        <v>555</v>
      </c>
      <c r="O174" s="93" t="s">
        <v>314</v>
      </c>
      <c r="P174" s="69"/>
      <c r="Q174" s="95" t="s">
        <v>559</v>
      </c>
      <c r="R174" s="94"/>
    </row>
    <row r="175" spans="1:18" ht="12.75">
      <c r="A175" s="93"/>
      <c r="B175" s="93"/>
      <c r="C175" s="93"/>
      <c r="D175" s="94" t="s">
        <v>548</v>
      </c>
      <c r="E175" s="94"/>
      <c r="F175" s="94"/>
      <c r="G175" s="94"/>
      <c r="H175" s="94"/>
      <c r="I175" s="94" t="s">
        <v>552</v>
      </c>
      <c r="J175" s="123">
        <v>4600</v>
      </c>
      <c r="K175" s="97"/>
      <c r="L175" s="98"/>
      <c r="M175" s="99">
        <v>41929</v>
      </c>
      <c r="N175" s="100" t="s">
        <v>556</v>
      </c>
      <c r="O175" s="93" t="s">
        <v>18</v>
      </c>
      <c r="P175" s="69"/>
      <c r="Q175" s="95" t="s">
        <v>560</v>
      </c>
      <c r="R175" s="94"/>
    </row>
    <row r="176" spans="1:18" ht="12.75">
      <c r="A176" s="93"/>
      <c r="B176" s="93"/>
      <c r="C176" s="93"/>
      <c r="D176" s="94" t="s">
        <v>549</v>
      </c>
      <c r="E176" s="94"/>
      <c r="F176" s="94"/>
      <c r="G176" s="94"/>
      <c r="H176" s="94"/>
      <c r="I176" s="94">
        <v>5</v>
      </c>
      <c r="J176" s="123">
        <v>23200</v>
      </c>
      <c r="K176" s="97"/>
      <c r="L176" s="98"/>
      <c r="M176" s="99">
        <v>41935</v>
      </c>
      <c r="N176" s="100" t="s">
        <v>557</v>
      </c>
      <c r="O176" s="93" t="s">
        <v>18</v>
      </c>
      <c r="P176" s="69"/>
      <c r="Q176" s="95" t="s">
        <v>561</v>
      </c>
      <c r="R176" s="94"/>
    </row>
    <row r="177" spans="1:18" ht="12.75">
      <c r="A177" s="93"/>
      <c r="B177" s="93"/>
      <c r="C177" s="93"/>
      <c r="D177" s="94"/>
      <c r="E177" s="94"/>
      <c r="F177" s="94"/>
      <c r="G177" s="94"/>
      <c r="H177" s="94"/>
      <c r="I177" s="94"/>
      <c r="J177" s="97"/>
      <c r="K177" s="97"/>
      <c r="L177" s="98"/>
      <c r="M177" s="99"/>
      <c r="N177" s="100"/>
      <c r="O177" s="93"/>
      <c r="P177" s="69"/>
      <c r="Q177" s="95"/>
      <c r="R177" s="94"/>
    </row>
    <row r="178" spans="1:18" ht="12.75">
      <c r="A178" s="93"/>
      <c r="B178" s="93"/>
      <c r="C178" s="93"/>
      <c r="D178" s="94" t="s">
        <v>564</v>
      </c>
      <c r="E178" s="94"/>
      <c r="F178" s="94"/>
      <c r="G178" s="94"/>
      <c r="H178" s="94"/>
      <c r="I178" s="94" t="s">
        <v>567</v>
      </c>
      <c r="J178" s="126">
        <v>396000</v>
      </c>
      <c r="K178" s="98">
        <f>+L178-J178</f>
        <v>0</v>
      </c>
      <c r="L178" s="114">
        <v>396000</v>
      </c>
      <c r="M178" s="99">
        <v>41968</v>
      </c>
      <c r="N178" s="100" t="s">
        <v>570</v>
      </c>
      <c r="O178" s="93" t="s">
        <v>562</v>
      </c>
      <c r="P178" s="69"/>
      <c r="Q178" s="95" t="s">
        <v>573</v>
      </c>
      <c r="R178" s="94"/>
    </row>
    <row r="179" spans="1:18" ht="12.75">
      <c r="A179" s="93"/>
      <c r="B179" s="93"/>
      <c r="C179" s="93"/>
      <c r="D179" s="94" t="s">
        <v>565</v>
      </c>
      <c r="E179" s="94"/>
      <c r="F179" s="94"/>
      <c r="G179" s="94"/>
      <c r="H179" s="94"/>
      <c r="I179" s="94" t="s">
        <v>568</v>
      </c>
      <c r="J179" s="123">
        <v>10343.1</v>
      </c>
      <c r="K179" s="98">
        <f>+J179*16%</f>
        <v>1654.8960000000002</v>
      </c>
      <c r="L179" s="96">
        <f>+J179+K179</f>
        <v>11997.996000000001</v>
      </c>
      <c r="M179" s="99">
        <v>41958</v>
      </c>
      <c r="N179" s="100" t="s">
        <v>571</v>
      </c>
      <c r="O179" s="93" t="s">
        <v>563</v>
      </c>
      <c r="P179" s="69"/>
      <c r="Q179" s="95" t="s">
        <v>539</v>
      </c>
      <c r="R179" s="94"/>
    </row>
    <row r="180" spans="1:18" ht="12.75">
      <c r="A180" s="93"/>
      <c r="B180" s="93"/>
      <c r="C180" s="93"/>
      <c r="D180" s="94" t="s">
        <v>566</v>
      </c>
      <c r="E180" s="94"/>
      <c r="F180" s="94"/>
      <c r="G180" s="94"/>
      <c r="H180" s="94"/>
      <c r="I180" s="94" t="s">
        <v>569</v>
      </c>
      <c r="J180" s="127">
        <v>133713.61</v>
      </c>
      <c r="K180" s="98">
        <f>+L180-J180</f>
        <v>0</v>
      </c>
      <c r="L180" s="96">
        <v>133713.61</v>
      </c>
      <c r="M180" s="99">
        <v>41964</v>
      </c>
      <c r="N180" s="100" t="s">
        <v>572</v>
      </c>
      <c r="O180" s="93" t="s">
        <v>452</v>
      </c>
      <c r="P180" s="69"/>
      <c r="Q180" s="95" t="s">
        <v>558</v>
      </c>
      <c r="R180" s="94"/>
    </row>
    <row r="181" spans="1:18" ht="12.75">
      <c r="A181" s="93"/>
      <c r="B181" s="93"/>
      <c r="C181" s="93"/>
      <c r="D181" s="94"/>
      <c r="E181" s="94"/>
      <c r="F181" s="94"/>
      <c r="G181" s="94"/>
      <c r="H181" s="94"/>
      <c r="I181" s="94"/>
      <c r="J181" s="97"/>
      <c r="K181" s="97"/>
      <c r="L181" s="98"/>
      <c r="M181" s="99"/>
      <c r="N181" s="100"/>
      <c r="O181" s="93"/>
      <c r="P181" s="69"/>
      <c r="Q181" s="95"/>
      <c r="R181" s="94"/>
    </row>
    <row r="182" spans="1:18" ht="12.75">
      <c r="A182" s="93"/>
      <c r="B182" s="93"/>
      <c r="C182" s="93"/>
      <c r="D182" s="94" t="s">
        <v>575</v>
      </c>
      <c r="E182" s="94"/>
      <c r="F182" s="94"/>
      <c r="G182" s="94"/>
      <c r="H182" s="94"/>
      <c r="I182" s="94" t="s">
        <v>577</v>
      </c>
      <c r="J182" s="125">
        <v>53350.89</v>
      </c>
      <c r="K182" s="97">
        <f>+L182-J182</f>
        <v>0</v>
      </c>
      <c r="L182" s="116">
        <v>53350.89</v>
      </c>
      <c r="M182" s="99">
        <v>41992</v>
      </c>
      <c r="N182" s="100" t="s">
        <v>579</v>
      </c>
      <c r="O182" s="93" t="s">
        <v>484</v>
      </c>
      <c r="P182" s="69"/>
      <c r="Q182" s="93" t="s">
        <v>581</v>
      </c>
      <c r="R182" s="94"/>
    </row>
    <row r="183" spans="1:18" ht="12.75">
      <c r="A183" s="93"/>
      <c r="B183" s="93"/>
      <c r="C183" s="93"/>
      <c r="D183" s="93" t="s">
        <v>576</v>
      </c>
      <c r="E183" s="94"/>
      <c r="F183" s="95"/>
      <c r="G183" s="94"/>
      <c r="H183" s="94"/>
      <c r="I183" s="94" t="s">
        <v>578</v>
      </c>
      <c r="J183" s="128">
        <v>932613</v>
      </c>
      <c r="K183" s="97">
        <v>0</v>
      </c>
      <c r="L183" s="98">
        <v>932613</v>
      </c>
      <c r="M183" s="99">
        <v>41995</v>
      </c>
      <c r="N183" s="100" t="s">
        <v>580</v>
      </c>
      <c r="O183" s="93" t="s">
        <v>574</v>
      </c>
      <c r="P183" s="69"/>
      <c r="Q183" s="93" t="s">
        <v>582</v>
      </c>
      <c r="R183" s="94"/>
    </row>
    <row r="184" spans="1:18" ht="12.75">
      <c r="A184" s="93"/>
      <c r="B184" s="93"/>
      <c r="C184" s="93"/>
      <c r="D184" s="93" t="s">
        <v>583</v>
      </c>
      <c r="E184" s="94"/>
      <c r="F184" s="95"/>
      <c r="G184" s="94"/>
      <c r="H184" s="94"/>
      <c r="I184" s="94"/>
      <c r="J184" s="128">
        <v>53223.12</v>
      </c>
      <c r="K184" s="97"/>
      <c r="L184" s="98">
        <f aca="true" t="shared" si="0" ref="L184:L189">+J184</f>
        <v>53223.12</v>
      </c>
      <c r="M184" s="99">
        <v>41710</v>
      </c>
      <c r="N184" s="100"/>
      <c r="O184" s="93" t="s">
        <v>432</v>
      </c>
      <c r="P184" s="69"/>
      <c r="Q184" s="93" t="s">
        <v>584</v>
      </c>
      <c r="R184" s="94"/>
    </row>
    <row r="185" spans="1:18" ht="12.75">
      <c r="A185" s="93"/>
      <c r="B185" s="93"/>
      <c r="C185" s="93"/>
      <c r="D185" s="94" t="s">
        <v>547</v>
      </c>
      <c r="E185" s="94"/>
      <c r="F185" s="94"/>
      <c r="G185" s="94"/>
      <c r="H185" s="94"/>
      <c r="I185" s="94">
        <v>37</v>
      </c>
      <c r="J185" s="128">
        <v>550000</v>
      </c>
      <c r="K185" s="97"/>
      <c r="L185" s="98">
        <f t="shared" si="0"/>
        <v>550000</v>
      </c>
      <c r="M185" s="99">
        <v>41926</v>
      </c>
      <c r="N185" s="100" t="s">
        <v>555</v>
      </c>
      <c r="O185" s="93" t="s">
        <v>314</v>
      </c>
      <c r="P185" s="69"/>
      <c r="Q185" s="95" t="s">
        <v>559</v>
      </c>
      <c r="R185" s="94"/>
    </row>
    <row r="186" spans="1:18" ht="12.75">
      <c r="A186" s="93"/>
      <c r="B186" s="93"/>
      <c r="C186" s="93"/>
      <c r="D186" s="93" t="s">
        <v>585</v>
      </c>
      <c r="E186" s="94"/>
      <c r="F186" s="95"/>
      <c r="G186" s="94"/>
      <c r="H186" s="94"/>
      <c r="I186" s="94"/>
      <c r="J186" s="128">
        <v>23438</v>
      </c>
      <c r="K186" s="97"/>
      <c r="L186" s="98">
        <f t="shared" si="0"/>
        <v>23438</v>
      </c>
      <c r="M186" s="99">
        <v>41852</v>
      </c>
      <c r="N186" s="100"/>
      <c r="O186" s="93" t="s">
        <v>432</v>
      </c>
      <c r="P186" s="69"/>
      <c r="Q186" s="93" t="s">
        <v>558</v>
      </c>
      <c r="R186" s="94"/>
    </row>
    <row r="187" spans="1:18" ht="12.75">
      <c r="A187" s="93"/>
      <c r="B187" s="93"/>
      <c r="C187" s="93"/>
      <c r="D187" s="93" t="s">
        <v>585</v>
      </c>
      <c r="E187" s="94"/>
      <c r="F187" s="95"/>
      <c r="G187" s="94"/>
      <c r="H187" s="94"/>
      <c r="I187" s="94"/>
      <c r="J187" s="128">
        <v>22504</v>
      </c>
      <c r="K187" s="97"/>
      <c r="L187" s="98">
        <f t="shared" si="0"/>
        <v>22504</v>
      </c>
      <c r="M187" s="99">
        <v>41852</v>
      </c>
      <c r="N187" s="100"/>
      <c r="O187" s="93" t="s">
        <v>432</v>
      </c>
      <c r="P187" s="69"/>
      <c r="Q187" s="93" t="s">
        <v>558</v>
      </c>
      <c r="R187" s="94"/>
    </row>
    <row r="188" spans="1:18" ht="12.75">
      <c r="A188" s="93"/>
      <c r="B188" s="93"/>
      <c r="C188" s="93"/>
      <c r="D188" s="93" t="s">
        <v>586</v>
      </c>
      <c r="E188" s="94"/>
      <c r="F188" s="95"/>
      <c r="G188" s="94"/>
      <c r="H188" s="94"/>
      <c r="I188" s="94"/>
      <c r="J188" s="128">
        <v>16240</v>
      </c>
      <c r="K188" s="97"/>
      <c r="L188" s="98">
        <f t="shared" si="0"/>
        <v>16240</v>
      </c>
      <c r="M188" s="99">
        <v>41877</v>
      </c>
      <c r="N188" s="100"/>
      <c r="O188" s="93" t="s">
        <v>18</v>
      </c>
      <c r="P188" s="69"/>
      <c r="Q188" s="93" t="s">
        <v>587</v>
      </c>
      <c r="R188" s="94"/>
    </row>
    <row r="189" spans="1:18" ht="12.75">
      <c r="A189" s="93"/>
      <c r="B189" s="93"/>
      <c r="C189" s="93"/>
      <c r="D189" s="93" t="s">
        <v>585</v>
      </c>
      <c r="E189" s="94"/>
      <c r="F189" s="95"/>
      <c r="G189" s="94"/>
      <c r="H189" s="94"/>
      <c r="I189" s="94"/>
      <c r="J189" s="128">
        <v>26610</v>
      </c>
      <c r="K189" s="97"/>
      <c r="L189" s="98">
        <f t="shared" si="0"/>
        <v>26610</v>
      </c>
      <c r="M189" s="99">
        <v>41852</v>
      </c>
      <c r="N189" s="100"/>
      <c r="O189" s="93" t="s">
        <v>432</v>
      </c>
      <c r="P189" s="69"/>
      <c r="Q189" s="93" t="s">
        <v>558</v>
      </c>
      <c r="R189" s="94"/>
    </row>
    <row r="190" spans="1:18" ht="12.75">
      <c r="A190" s="93"/>
      <c r="B190" s="93"/>
      <c r="C190" s="93"/>
      <c r="D190" s="93"/>
      <c r="E190" s="94"/>
      <c r="F190" s="95"/>
      <c r="G190" s="94"/>
      <c r="H190" s="94"/>
      <c r="I190" s="94"/>
      <c r="J190" s="97"/>
      <c r="K190" s="97"/>
      <c r="L190" s="98"/>
      <c r="M190" s="99"/>
      <c r="N190" s="100"/>
      <c r="O190" s="93"/>
      <c r="P190" s="69"/>
      <c r="Q190" s="101"/>
      <c r="R190" s="94"/>
    </row>
    <row r="191" spans="1:18" ht="12.75">
      <c r="A191" s="52" t="s">
        <v>293</v>
      </c>
      <c r="B191" s="52"/>
      <c r="C191" s="52"/>
      <c r="D191" s="43"/>
      <c r="E191" s="25"/>
      <c r="F191" s="43"/>
      <c r="G191" s="25"/>
      <c r="H191" s="25"/>
      <c r="I191" s="43"/>
      <c r="J191" s="53"/>
      <c r="K191" s="53"/>
      <c r="L191" s="53"/>
      <c r="M191" s="30"/>
      <c r="N191" s="43"/>
      <c r="O191" s="43"/>
      <c r="P191" s="43"/>
      <c r="Q191" s="25"/>
      <c r="R191" s="25"/>
    </row>
    <row r="192" spans="1:18" ht="12.75">
      <c r="A192" s="25"/>
      <c r="B192" s="25"/>
      <c r="C192" s="25"/>
      <c r="D192" s="25"/>
      <c r="E192" s="25"/>
      <c r="F192" s="25"/>
      <c r="G192" s="28"/>
      <c r="H192" s="2" t="s">
        <v>9</v>
      </c>
      <c r="I192" s="28"/>
      <c r="J192" s="40">
        <f>SUM(J7:J190)</f>
        <v>40267502.778620675</v>
      </c>
      <c r="K192" s="40">
        <f>SUM(K7:K190)</f>
        <v>3154.7373793103447</v>
      </c>
      <c r="L192" s="40">
        <f>SUM(L7:L190)</f>
        <v>6582351.2088</v>
      </c>
      <c r="M192" s="30"/>
      <c r="N192" s="31"/>
      <c r="O192" s="25"/>
      <c r="P192" s="25"/>
      <c r="Q192" s="25"/>
      <c r="R192" s="25"/>
    </row>
    <row r="193" spans="1:18" ht="12.75">
      <c r="A193" s="25"/>
      <c r="B193" s="25"/>
      <c r="C193" s="25"/>
      <c r="D193" s="25"/>
      <c r="E193" s="25"/>
      <c r="F193" s="25"/>
      <c r="G193" s="25"/>
      <c r="H193" s="25"/>
      <c r="I193" s="25"/>
      <c r="J193" s="41"/>
      <c r="K193" s="25"/>
      <c r="L193" s="25"/>
      <c r="M193" s="25"/>
      <c r="N193" s="25"/>
      <c r="O193" s="25"/>
      <c r="P193" s="25"/>
      <c r="Q193" s="25"/>
      <c r="R193" s="25"/>
    </row>
    <row r="194" ht="12.75">
      <c r="J194" s="118"/>
    </row>
    <row r="195" spans="8:12" ht="14.25">
      <c r="H195" s="2" t="s">
        <v>113</v>
      </c>
      <c r="J195" s="189">
        <f>+Hoja1!J134</f>
        <v>33479732.769999992</v>
      </c>
      <c r="K195" s="187"/>
      <c r="L195" s="187"/>
    </row>
    <row r="196" spans="10:12" ht="14.25">
      <c r="J196" s="189">
        <f>+'X RUBRO 2011'!I214</f>
        <v>7706571.87</v>
      </c>
      <c r="K196" s="4"/>
      <c r="L196" s="4"/>
    </row>
    <row r="197" spans="10:12" ht="14.25">
      <c r="J197" s="189">
        <f>+J192</f>
        <v>40267502.778620675</v>
      </c>
      <c r="K197" s="4"/>
      <c r="L197" s="4"/>
    </row>
    <row r="198" spans="3:12" ht="15">
      <c r="C198" s="2" t="s">
        <v>694</v>
      </c>
      <c r="J198" s="190">
        <f>SUM(J195:J197)</f>
        <v>81453807.41862068</v>
      </c>
      <c r="K198" s="4"/>
      <c r="L198" s="4"/>
    </row>
    <row r="199" spans="10:12" ht="12.75">
      <c r="J199" s="188"/>
      <c r="K199" s="4"/>
      <c r="L199" s="4"/>
    </row>
    <row r="200" ht="12.75">
      <c r="J200" s="119"/>
    </row>
    <row r="201" ht="12.75">
      <c r="J201" s="1"/>
    </row>
    <row r="202" ht="12.75">
      <c r="J202" s="1"/>
    </row>
    <row r="203" ht="12.75">
      <c r="J203" s="119"/>
    </row>
    <row r="204" ht="12.75">
      <c r="J204" s="119"/>
    </row>
    <row r="205" ht="12.75">
      <c r="J205" s="119"/>
    </row>
    <row r="206" ht="12.75">
      <c r="J206" s="119"/>
    </row>
    <row r="207" ht="12.75">
      <c r="J207" s="119"/>
    </row>
    <row r="208" ht="12.75">
      <c r="J208" s="119"/>
    </row>
    <row r="209" ht="12.75">
      <c r="J209" s="119"/>
    </row>
    <row r="210" ht="12.75">
      <c r="J210" s="119"/>
    </row>
    <row r="212" ht="12.75">
      <c r="J212" s="119"/>
    </row>
  </sheetData>
  <sheetProtection/>
  <autoFilter ref="A6:R192"/>
  <mergeCells count="3">
    <mergeCell ref="A1:R1"/>
    <mergeCell ref="A2:R2"/>
    <mergeCell ref="A3:R3"/>
  </mergeCells>
  <printOptions horizontalCentered="1"/>
  <pageMargins left="0.5905511811023623" right="0" top="0.984251968503937" bottom="0.984251968503937" header="0" footer="0"/>
  <pageSetup horizontalDpi="600" verticalDpi="600" orientation="landscape" paperSize="5" scale="60" r:id="rId2"/>
  <headerFooter alignWithMargins="0">
    <oddFooter>&amp;C Hoja &amp;P de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TECNOLOGICA DEL USUMACINTA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</dc:creator>
  <cp:keywords/>
  <dc:description/>
  <cp:lastModifiedBy>WinuE</cp:lastModifiedBy>
  <cp:lastPrinted>2012-12-03T15:06:55Z</cp:lastPrinted>
  <dcterms:created xsi:type="dcterms:W3CDTF">2007-02-06T17:35:36Z</dcterms:created>
  <dcterms:modified xsi:type="dcterms:W3CDTF">2015-03-10T21:36:40Z</dcterms:modified>
  <cp:category/>
  <cp:version/>
  <cp:contentType/>
  <cp:contentStatus/>
</cp:coreProperties>
</file>